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25" documentId="13_ncr:1_{1D35A2D6-F806-4E38-9349-064A4EBE9856}" xr6:coauthVersionLast="47" xr6:coauthVersionMax="47" xr10:uidLastSave="{1FAA4947-B452-4F53-BCBA-2C404DA092A9}"/>
  <bookViews>
    <workbookView xWindow="-120" yWindow="-120" windowWidth="29040" windowHeight="15720" tabRatio="631" xr2:uid="{00000000-000D-0000-FFFF-FFFF00000000}"/>
  </bookViews>
  <sheets>
    <sheet name="Main Portfolio" sheetId="1" r:id="rId1"/>
    <sheet name="Main Portfolio Tracker" sheetId="2" r:id="rId2"/>
    <sheet name="MSTE Buys" sheetId="13" r:id="rId3"/>
    <sheet name="RRSP's &amp; LIRA" sheetId="4" state="hidden" r:id="rId4"/>
    <sheet name="RRSPs &amp; LIRA Tracker" sheetId="7" state="hidden" r:id="rId5"/>
    <sheet name="BLANK Portfolio" sheetId="9" r:id="rId6"/>
    <sheet name="BLANK Portfolio#2" sheetId="12" r:id="rId7"/>
    <sheet name="BLANK Budget" sheetId="11" r:id="rId8"/>
  </sheets>
  <definedNames>
    <definedName name="_xlnm._FilterDatabase" localSheetId="3" hidden="1">'RRSP''s &amp; LIRA'!$A$1:$F$17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M16" i="1"/>
  <c r="E38" i="13"/>
  <c r="E37" i="13"/>
  <c r="K10" i="1"/>
  <c r="K9" i="1"/>
  <c r="E36" i="13"/>
  <c r="E35" i="13"/>
  <c r="Z19" i="1"/>
  <c r="M17" i="1"/>
  <c r="K17" i="1" s="1"/>
  <c r="Z20" i="1"/>
  <c r="E34" i="13"/>
  <c r="E33" i="13"/>
  <c r="AB14" i="1"/>
  <c r="X14" i="1"/>
  <c r="T14" i="1"/>
  <c r="P14" i="1"/>
  <c r="Q14" i="1" s="1"/>
  <c r="M14" i="1"/>
  <c r="E32" i="13"/>
  <c r="E31" i="13"/>
  <c r="E30" i="13"/>
  <c r="M7" i="1"/>
  <c r="K7" i="1" s="1"/>
  <c r="K14" i="1" l="1"/>
  <c r="Z14" i="1"/>
  <c r="AA14" i="1" s="1"/>
  <c r="X10" i="1"/>
  <c r="AB10" i="1"/>
  <c r="T10" i="1"/>
  <c r="P10" i="1"/>
  <c r="Q10" i="1" s="1"/>
  <c r="M10" i="1"/>
  <c r="E29" i="13"/>
  <c r="AB17" i="1"/>
  <c r="AB7" i="1"/>
  <c r="AB16" i="1"/>
  <c r="AB13" i="1"/>
  <c r="AB12" i="1"/>
  <c r="AB9" i="1"/>
  <c r="AB8" i="1"/>
  <c r="AB6" i="1"/>
  <c r="AB5" i="1"/>
  <c r="AB4" i="1"/>
  <c r="T8" i="1"/>
  <c r="T4" i="1"/>
  <c r="T5" i="1"/>
  <c r="E28" i="13"/>
  <c r="M6" i="1"/>
  <c r="K6" i="1" s="1"/>
  <c r="M5" i="1"/>
  <c r="K5" i="1" s="1"/>
  <c r="E27" i="13"/>
  <c r="E26" i="13"/>
  <c r="T7" i="1"/>
  <c r="M4" i="1"/>
  <c r="K4" i="1" s="1"/>
  <c r="E25" i="13"/>
  <c r="E24" i="13"/>
  <c r="E23" i="13"/>
  <c r="E22" i="13"/>
  <c r="E21" i="13"/>
  <c r="E20" i="13"/>
  <c r="E19" i="13"/>
  <c r="E19" i="1" l="1"/>
  <c r="K25" i="1"/>
  <c r="U14" i="1"/>
  <c r="W14" i="1" s="1"/>
  <c r="U10" i="1"/>
  <c r="W10" i="1" s="1"/>
  <c r="Z10" i="1"/>
  <c r="AA10" i="1" s="1"/>
  <c r="E17" i="13"/>
  <c r="E16" i="13"/>
  <c r="E15" i="13"/>
  <c r="X12" i="1"/>
  <c r="T12" i="1"/>
  <c r="P12" i="1"/>
  <c r="Q12" i="1" s="1"/>
  <c r="M12" i="1"/>
  <c r="K12" i="1" s="1"/>
  <c r="E14" i="13"/>
  <c r="E13" i="13"/>
  <c r="E12" i="13"/>
  <c r="B62" i="1"/>
  <c r="E11" i="13"/>
  <c r="E10" i="13"/>
  <c r="P11" i="1"/>
  <c r="Q11" i="1" s="1"/>
  <c r="M11" i="1"/>
  <c r="K11" i="1" s="1"/>
  <c r="T11" i="1"/>
  <c r="X11" i="1"/>
  <c r="AB11" i="1"/>
  <c r="D41" i="13"/>
  <c r="E18" i="13"/>
  <c r="E9" i="13"/>
  <c r="E8" i="13"/>
  <c r="E7" i="13"/>
  <c r="E6" i="13"/>
  <c r="E5" i="13"/>
  <c r="E4" i="13"/>
  <c r="E3" i="13"/>
  <c r="E2" i="13"/>
  <c r="X4" i="1"/>
  <c r="M9" i="1"/>
  <c r="T17" i="1"/>
  <c r="T13" i="1"/>
  <c r="T16" i="1"/>
  <c r="T9" i="1"/>
  <c r="T6" i="1"/>
  <c r="X13" i="1"/>
  <c r="M13" i="1"/>
  <c r="K13" i="1" s="1"/>
  <c r="X17" i="1"/>
  <c r="P17" i="1"/>
  <c r="Q17" i="1" s="1"/>
  <c r="P4" i="1"/>
  <c r="Q4" i="1" s="1"/>
  <c r="P9" i="1"/>
  <c r="Q9" i="1" s="1"/>
  <c r="X9" i="1"/>
  <c r="P13" i="1"/>
  <c r="Q13" i="1" s="1"/>
  <c r="X6" i="1"/>
  <c r="M8" i="1"/>
  <c r="P6" i="1"/>
  <c r="Q6" i="1" s="1"/>
  <c r="X8" i="1"/>
  <c r="P8" i="1"/>
  <c r="Q8" i="1" s="1"/>
  <c r="P7" i="1"/>
  <c r="Q7" i="1" s="1"/>
  <c r="E14" i="4"/>
  <c r="F14" i="4" s="1"/>
  <c r="X7" i="1"/>
  <c r="C41" i="13"/>
  <c r="Z8" i="1" l="1"/>
  <c r="AA8" i="1" s="1"/>
  <c r="K8" i="1"/>
  <c r="Z11" i="1"/>
  <c r="AA11" i="1" s="1"/>
  <c r="Z7" i="1"/>
  <c r="AA7" i="1" s="1"/>
  <c r="U12" i="1"/>
  <c r="W12" i="1" s="1"/>
  <c r="Z12" i="1"/>
  <c r="AA12" i="1" s="1"/>
  <c r="Z21" i="1"/>
  <c r="U11" i="1"/>
  <c r="W11" i="1" s="1"/>
  <c r="U9" i="1"/>
  <c r="W9" i="1" s="1"/>
  <c r="U6" i="1"/>
  <c r="W6" i="1" s="1"/>
  <c r="U17" i="1"/>
  <c r="W17" i="1" s="1"/>
  <c r="U13" i="1"/>
  <c r="W13" i="1" s="1"/>
  <c r="U4" i="1"/>
  <c r="W4" i="1" s="1"/>
  <c r="U5" i="1"/>
  <c r="W5" i="1" s="1"/>
  <c r="Z17" i="1"/>
  <c r="Z9" i="1"/>
  <c r="AA9" i="1" s="1"/>
  <c r="Z13" i="1"/>
  <c r="Z6" i="1"/>
  <c r="AA23" i="1" l="1"/>
  <c r="AA24" i="1"/>
  <c r="AA17" i="1"/>
  <c r="L14" i="1"/>
  <c r="U7" i="1"/>
  <c r="W7" i="1" s="1"/>
  <c r="U16" i="1"/>
  <c r="W16" i="1" s="1"/>
  <c r="U8" i="1"/>
  <c r="W8" i="1" s="1"/>
  <c r="AA6" i="1"/>
  <c r="AA13" i="1"/>
  <c r="X16" i="1"/>
  <c r="P16" i="1"/>
  <c r="L12" i="1" l="1"/>
  <c r="L10" i="1"/>
  <c r="L13" i="1"/>
  <c r="L11" i="1"/>
  <c r="L17" i="1"/>
  <c r="Q16" i="1"/>
  <c r="Z16" i="1"/>
  <c r="B8" i="4"/>
  <c r="B58" i="1"/>
  <c r="AA16" i="1" l="1"/>
  <c r="L9" i="1"/>
  <c r="X5" i="1" l="1"/>
  <c r="E21" i="1" l="1"/>
  <c r="L16" i="1"/>
  <c r="L7" i="1"/>
  <c r="L6" i="1"/>
  <c r="L8" i="1"/>
  <c r="K22" i="12"/>
  <c r="L22" i="12" s="1"/>
  <c r="I22" i="12"/>
  <c r="E22" i="12"/>
  <c r="K21" i="12"/>
  <c r="L21" i="12" s="1"/>
  <c r="I21" i="12"/>
  <c r="E21" i="12"/>
  <c r="K19" i="12"/>
  <c r="L19" i="12" s="1"/>
  <c r="I19" i="12"/>
  <c r="E19" i="12"/>
  <c r="K18" i="12"/>
  <c r="L18" i="12" s="1"/>
  <c r="I18" i="12"/>
  <c r="E18" i="12"/>
  <c r="K17" i="12"/>
  <c r="L17" i="12" s="1"/>
  <c r="I17" i="12"/>
  <c r="E17" i="12"/>
  <c r="K16" i="12"/>
  <c r="L16" i="12" s="1"/>
  <c r="I16" i="12"/>
  <c r="E16" i="12"/>
  <c r="K15" i="12"/>
  <c r="L15" i="12" s="1"/>
  <c r="I15" i="12"/>
  <c r="E15" i="12"/>
  <c r="K14" i="12"/>
  <c r="L14" i="12" s="1"/>
  <c r="I14" i="12"/>
  <c r="E14" i="12"/>
  <c r="K13" i="12"/>
  <c r="L13" i="12" s="1"/>
  <c r="I13" i="12"/>
  <c r="E13" i="12"/>
  <c r="K12" i="12"/>
  <c r="L12" i="12" s="1"/>
  <c r="I12" i="12"/>
  <c r="E12" i="12"/>
  <c r="K11" i="12"/>
  <c r="L11" i="12" s="1"/>
  <c r="I11" i="12"/>
  <c r="E11" i="12"/>
  <c r="K9" i="12"/>
  <c r="L9" i="12" s="1"/>
  <c r="I9" i="12"/>
  <c r="E9" i="12"/>
  <c r="K8" i="12"/>
  <c r="L8" i="12" s="1"/>
  <c r="I8" i="12"/>
  <c r="E8" i="12"/>
  <c r="K7" i="12"/>
  <c r="L7" i="12" s="1"/>
  <c r="I7" i="12"/>
  <c r="E7" i="12"/>
  <c r="K6" i="12"/>
  <c r="L6" i="12" s="1"/>
  <c r="I6" i="12"/>
  <c r="E6" i="12"/>
  <c r="K5" i="12"/>
  <c r="L5" i="12" s="1"/>
  <c r="I5" i="12"/>
  <c r="E5" i="12"/>
  <c r="K4" i="12"/>
  <c r="L4" i="12" s="1"/>
  <c r="I4" i="12"/>
  <c r="E4" i="12"/>
  <c r="AA25" i="1" l="1"/>
  <c r="C24" i="12"/>
  <c r="F5" i="12" s="1"/>
  <c r="F8" i="12"/>
  <c r="C26" i="12"/>
  <c r="F15" i="12"/>
  <c r="F4" i="12"/>
  <c r="F11" i="12"/>
  <c r="F13" i="12"/>
  <c r="F21" i="12"/>
  <c r="E25" i="12"/>
  <c r="F12" i="12" l="1"/>
  <c r="F7" i="12"/>
  <c r="F18" i="12"/>
  <c r="F14" i="12"/>
  <c r="F6" i="12"/>
  <c r="F19" i="12"/>
  <c r="F9" i="12"/>
  <c r="F22" i="12"/>
  <c r="F16" i="12"/>
  <c r="F17" i="12"/>
  <c r="E26" i="12"/>
  <c r="E24" i="12"/>
  <c r="Z5" i="1"/>
  <c r="P5" i="1"/>
  <c r="K22" i="1" s="1"/>
  <c r="D12" i="4"/>
  <c r="F12" i="4" s="1"/>
  <c r="D13" i="4"/>
  <c r="F13" i="4" s="1"/>
  <c r="D7" i="4"/>
  <c r="F7" i="4" s="1"/>
  <c r="D8" i="4"/>
  <c r="F8" i="4" s="1"/>
  <c r="D2" i="4"/>
  <c r="F2" i="4" s="1"/>
  <c r="D3" i="4"/>
  <c r="F3" i="4" s="1"/>
  <c r="B50" i="1"/>
  <c r="Q5" i="1" l="1"/>
  <c r="K23" i="1" s="1"/>
  <c r="AA5" i="1"/>
  <c r="K24" i="9"/>
  <c r="L24" i="9" s="1"/>
  <c r="K23" i="9"/>
  <c r="L23" i="9" s="1"/>
  <c r="K21" i="9"/>
  <c r="L21" i="9" s="1"/>
  <c r="K20" i="9"/>
  <c r="L20" i="9" s="1"/>
  <c r="I24" i="9"/>
  <c r="I23" i="9"/>
  <c r="I21" i="9"/>
  <c r="I20" i="9"/>
  <c r="B21" i="11"/>
  <c r="B20" i="11" l="1"/>
  <c r="B22" i="11" s="1"/>
  <c r="B23" i="11" l="1"/>
  <c r="B54" i="1"/>
  <c r="E4" i="9" l="1"/>
  <c r="E5" i="9"/>
  <c r="E6" i="9"/>
  <c r="E8" i="9"/>
  <c r="E9" i="9"/>
  <c r="E10" i="9"/>
  <c r="E11" i="9"/>
  <c r="E12" i="9"/>
  <c r="E13" i="9"/>
  <c r="E15" i="9"/>
  <c r="E16" i="9"/>
  <c r="E17" i="9"/>
  <c r="E18" i="9"/>
  <c r="E20" i="9"/>
  <c r="E21" i="9"/>
  <c r="E23" i="9"/>
  <c r="E24" i="9"/>
  <c r="K18" i="9"/>
  <c r="L18" i="9" s="1"/>
  <c r="I18" i="9"/>
  <c r="K17" i="9"/>
  <c r="L17" i="9" s="1"/>
  <c r="I17" i="9"/>
  <c r="K16" i="9"/>
  <c r="L16" i="9" s="1"/>
  <c r="I16" i="9"/>
  <c r="K15" i="9"/>
  <c r="L15" i="9" s="1"/>
  <c r="I15" i="9"/>
  <c r="K13" i="9"/>
  <c r="L13" i="9" s="1"/>
  <c r="I13" i="9"/>
  <c r="K12" i="9"/>
  <c r="L12" i="9" s="1"/>
  <c r="I12" i="9"/>
  <c r="K11" i="9"/>
  <c r="L11" i="9" s="1"/>
  <c r="I11" i="9"/>
  <c r="K10" i="9"/>
  <c r="L10" i="9" s="1"/>
  <c r="I10" i="9"/>
  <c r="K9" i="9"/>
  <c r="L9" i="9" s="1"/>
  <c r="I9" i="9"/>
  <c r="K8" i="9"/>
  <c r="L8" i="9" s="1"/>
  <c r="I8" i="9"/>
  <c r="K6" i="9"/>
  <c r="L6" i="9" s="1"/>
  <c r="I6" i="9"/>
  <c r="K5" i="9"/>
  <c r="L5" i="9" s="1"/>
  <c r="I5" i="9"/>
  <c r="K4" i="9"/>
  <c r="L4" i="9" s="1"/>
  <c r="I4" i="9"/>
  <c r="B46" i="1"/>
  <c r="B6" i="1"/>
  <c r="B10" i="1"/>
  <c r="B14" i="1"/>
  <c r="B18" i="1"/>
  <c r="B22" i="1"/>
  <c r="B26" i="1"/>
  <c r="B30" i="1"/>
  <c r="B34" i="1"/>
  <c r="B38" i="1"/>
  <c r="B42" i="1"/>
  <c r="P2" i="9" l="1"/>
  <c r="F24" i="9" s="1"/>
  <c r="K26" i="9"/>
  <c r="P3" i="9" l="1"/>
  <c r="O10" i="9"/>
  <c r="F18" i="9"/>
  <c r="F23" i="9"/>
  <c r="F20" i="9"/>
  <c r="F21" i="9"/>
  <c r="O9" i="9"/>
  <c r="F11" i="9"/>
  <c r="F4" i="9"/>
  <c r="F13" i="9"/>
  <c r="F12" i="9"/>
  <c r="O11" i="9"/>
  <c r="F15" i="9"/>
  <c r="F5" i="9"/>
  <c r="F8" i="9"/>
  <c r="O8" i="9"/>
  <c r="F9" i="9"/>
  <c r="F17" i="9"/>
  <c r="O12" i="9"/>
  <c r="F6" i="9"/>
  <c r="F16" i="9"/>
  <c r="F10" i="9"/>
  <c r="L26" i="9"/>
  <c r="P4" i="9" s="1"/>
  <c r="P12" i="9" l="1"/>
  <c r="P9" i="9"/>
  <c r="P11" i="9"/>
  <c r="P10" i="9"/>
  <c r="P8" i="9"/>
  <c r="Z4" i="1"/>
  <c r="K20" i="1" s="1"/>
  <c r="K21" i="1" l="1"/>
  <c r="AA4" i="1"/>
  <c r="K19" i="1" l="1"/>
  <c r="L4" i="1"/>
  <c r="L5" i="1"/>
  <c r="K24" i="1" l="1"/>
  <c r="K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7" authorId="0" shapeId="0" xr:uid="{AC44D74E-CF60-4D9C-B97F-6F33FC80D8CC}">
      <text>
        <r>
          <rPr>
            <sz val="11"/>
            <color indexed="81"/>
            <rFont val="Tahoma"/>
            <family val="2"/>
          </rPr>
          <t xml:space="preserve"> - Robinhood
 - Coinbase
 - IREN
 - Block
 - Strategy
 - IBIT ETF
 - Hut 8
 - TeraWulf
 - Galaxy Digital
 - Riot Platforms
 - Cipher Mining
 - Core Scientific
 - MARA Holdings
 - Bullish
 - CleanSpark
 - Bitdeer Tech.</t>
        </r>
      </text>
    </comment>
    <comment ref="J8" authorId="0" shapeId="0" xr:uid="{2A196FE9-B6CF-4733-8D57-0BB81FD1D805}">
      <text>
        <r>
          <rPr>
            <sz val="11"/>
            <color indexed="81"/>
            <rFont val="Tahoma"/>
            <family val="2"/>
          </rPr>
          <t xml:space="preserve"> - MAG 10
 - Coinbase
 - Strategy
 - Circle
 - SoFi 
 - Robinhood
 - Crowdstrike
 - Reddit
 - Netflix
 - Eli Lilly
 - Costco
</t>
        </r>
      </text>
    </comment>
    <comment ref="J9" authorId="0" shapeId="0" xr:uid="{21235A7E-85C9-4ED0-9921-19DCF25014C4}">
      <text>
        <r>
          <rPr>
            <sz val="11"/>
            <color indexed="81"/>
            <rFont val="Tahoma"/>
            <family val="2"/>
          </rPr>
          <t xml:space="preserve"> - MAG 7
 - Broadcom
 - Palantir
 - Coinbase
 - Strategy
 - Eli Lilly
 - JP Morgan
 - SpaceX
</t>
        </r>
      </text>
    </comment>
    <comment ref="J10" authorId="0" shapeId="0" xr:uid="{BF5DAAAC-03AF-4F89-A481-F93F19932988}">
      <text>
        <r>
          <rPr>
            <sz val="11"/>
            <color indexed="81"/>
            <rFont val="Tahoma"/>
            <family val="2"/>
          </rPr>
          <t xml:space="preserve"> - Nvidia
 - Alphabet
 - Microsoft
 - Amazon
 - Broadcom
 - Citi
 - Johnson &amp; Johnson
 - Eli Lilly
 - FedEx
 - WalMart
 - Agnico Eagle
 - BHP
 - Alibaba
 - ASML
 - TSMC
 - GE Vernova
 - Shell
 - PDD Holdings (Temu)
 - UBS
 - Sony</t>
        </r>
      </text>
    </comment>
    <comment ref="J12" authorId="0" shapeId="0" xr:uid="{7AE82A28-28C6-4709-927A-6E7711789376}">
      <text>
        <r>
          <rPr>
            <sz val="11"/>
            <color indexed="81"/>
            <rFont val="Tahoma"/>
            <family val="2"/>
          </rPr>
          <t xml:space="preserve"> - Royal Bank
 - TD Bank 
 - Cameco
 - Cdn. Natural Resources
 - Suncor
 - Enbridge
- Barrick Gold
 - Kinross Gold
 - Shopify
 - Constellation Software
 - Celestica 
 - Bell
 - CN Rail
</t>
        </r>
      </text>
    </comment>
    <comment ref="J14" authorId="0" shapeId="0" xr:uid="{F9C168A1-7C4A-4996-A46F-F32FCAF902F0}">
      <text>
        <r>
          <rPr>
            <b/>
            <sz val="11"/>
            <color indexed="81"/>
            <rFont val="Tahoma"/>
            <family val="2"/>
          </rPr>
          <t xml:space="preserve">≈27% </t>
        </r>
        <r>
          <rPr>
            <sz val="11"/>
            <color indexed="81"/>
            <rFont val="Tahoma"/>
            <family val="2"/>
          </rPr>
          <t xml:space="preserve">Canadian Oil &amp; Gas </t>
        </r>
        <r>
          <rPr>
            <b/>
            <sz val="11"/>
            <color indexed="81"/>
            <rFont val="Tahoma"/>
            <family val="2"/>
          </rPr>
          <t xml:space="preserve">(ENCC)
≈23% </t>
        </r>
        <r>
          <rPr>
            <sz val="11"/>
            <color indexed="81"/>
            <rFont val="Tahoma"/>
            <family val="2"/>
          </rPr>
          <t xml:space="preserve">Gold Producers </t>
        </r>
        <r>
          <rPr>
            <b/>
            <sz val="11"/>
            <color indexed="81"/>
            <rFont val="Tahoma"/>
            <family val="2"/>
          </rPr>
          <t xml:space="preserve">(GLCC)
≈20% </t>
        </r>
        <r>
          <rPr>
            <sz val="11"/>
            <color indexed="81"/>
            <rFont val="Tahoma"/>
            <family val="2"/>
          </rPr>
          <t xml:space="preserve">Copper Producers </t>
        </r>
        <r>
          <rPr>
            <b/>
            <sz val="11"/>
            <color indexed="81"/>
            <rFont val="Tahoma"/>
            <family val="2"/>
          </rPr>
          <t xml:space="preserve">(CPCC)
≈9% </t>
        </r>
        <r>
          <rPr>
            <sz val="11"/>
            <color indexed="81"/>
            <rFont val="Tahoma"/>
            <family val="2"/>
          </rPr>
          <t xml:space="preserve">Silver Producers </t>
        </r>
        <r>
          <rPr>
            <b/>
            <sz val="11"/>
            <color indexed="81"/>
            <rFont val="Tahoma"/>
            <family val="2"/>
          </rPr>
          <t xml:space="preserve">(SVCC)
≈7% </t>
        </r>
        <r>
          <rPr>
            <sz val="11"/>
            <color indexed="81"/>
            <rFont val="Tahoma"/>
            <family val="2"/>
          </rPr>
          <t xml:space="preserve">Uranium Producers </t>
        </r>
        <r>
          <rPr>
            <b/>
            <sz val="11"/>
            <color indexed="81"/>
            <rFont val="Tahoma"/>
            <family val="2"/>
          </rPr>
          <t xml:space="preserve">(URCC)
≈7% </t>
        </r>
        <r>
          <rPr>
            <sz val="11"/>
            <color indexed="81"/>
            <rFont val="Tahoma"/>
            <family val="2"/>
          </rPr>
          <t>Lithium &amp; Battery Tech</t>
        </r>
        <r>
          <rPr>
            <b/>
            <sz val="11"/>
            <color indexed="81"/>
            <rFont val="Tahoma"/>
            <family val="2"/>
          </rPr>
          <t xml:space="preserve"> (LIT)
≈7% </t>
        </r>
        <r>
          <rPr>
            <sz val="11"/>
            <color indexed="81"/>
            <rFont val="Tahoma"/>
            <family val="2"/>
          </rPr>
          <t xml:space="preserve">Natural Gas Producers </t>
        </r>
        <r>
          <rPr>
            <b/>
            <sz val="11"/>
            <color indexed="81"/>
            <rFont val="Tahoma"/>
            <family val="2"/>
          </rPr>
          <t xml:space="preserve">(3 Stocks)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" authorId="0" shapeId="0" xr:uid="{9AED1CB4-0D6C-4197-B87A-85D887F0371E}">
      <text>
        <r>
          <rPr>
            <b/>
            <sz val="12"/>
            <color indexed="81"/>
            <rFont val="Tahoma"/>
            <family val="2"/>
          </rPr>
          <t>BTCY.B:  Income:$9850 | Cap Gain/Loss: $28,320 (sold @10.92) = $38,170 Total Profit
YTSL: Income: $7900 | Cap Gain/Loss: $25,650 (sold @30.92) = $33,550 Total Profit
NVHE: Income: $581 | Cap Gain/Loss: -$450 (sold @11.94) = $131 Total Profit
GDV: Income: $22,000 | Cap Gain/Loss: $7,336 (sold @10.73) = $29,336 Total Profit
UTES: Income:$2200 | Cap Gain/Loss: -$5,206 (sold @9.03) = -$3,006 Total Loss
RS: Income:$35,200 | Cap Gain/Loss: -$34,400 (sold @11) = $800 Total Profit
$21,250 NET CAPITAL GAIN</t>
        </r>
        <r>
          <rPr>
            <sz val="9"/>
            <color indexed="81"/>
            <rFont val="Tahoma"/>
            <charset val="1"/>
          </rPr>
          <t xml:space="preserve">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F94782E0-DA9B-40E4-90D9-97DA01945135}">
      <text>
        <r>
          <rPr>
            <sz val="12"/>
            <color indexed="81"/>
            <rFont val="Tahoma"/>
            <family val="2"/>
          </rPr>
          <t xml:space="preserve">Jan. 2024: </t>
        </r>
        <r>
          <rPr>
            <b/>
            <sz val="12"/>
            <color indexed="81"/>
            <rFont val="Tahoma"/>
            <family val="2"/>
          </rPr>
          <t>240k</t>
        </r>
        <r>
          <rPr>
            <sz val="12"/>
            <color indexed="81"/>
            <rFont val="Tahoma"/>
            <family val="2"/>
          </rPr>
          <t xml:space="preserve">
Feb. 2024: </t>
        </r>
        <r>
          <rPr>
            <b/>
            <sz val="12"/>
            <color indexed="81"/>
            <rFont val="Tahoma"/>
            <family val="2"/>
          </rPr>
          <t>250k</t>
        </r>
        <r>
          <rPr>
            <sz val="12"/>
            <color indexed="81"/>
            <rFont val="Tahoma"/>
            <family val="2"/>
          </rPr>
          <t xml:space="preserve">
Mar. 2024: </t>
        </r>
        <r>
          <rPr>
            <b/>
            <sz val="12"/>
            <color indexed="81"/>
            <rFont val="Tahoma"/>
            <family val="2"/>
          </rPr>
          <t>258k</t>
        </r>
        <r>
          <rPr>
            <sz val="12"/>
            <color indexed="81"/>
            <rFont val="Tahoma"/>
            <family val="2"/>
          </rPr>
          <t xml:space="preserve">
Apr. 2024: </t>
        </r>
        <r>
          <rPr>
            <b/>
            <sz val="12"/>
            <color indexed="81"/>
            <rFont val="Tahoma"/>
            <family val="2"/>
          </rPr>
          <t>257k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May 2024: </t>
        </r>
        <r>
          <rPr>
            <b/>
            <sz val="12"/>
            <color indexed="81"/>
            <rFont val="Tahoma"/>
            <family val="2"/>
          </rPr>
          <t>269k</t>
        </r>
        <r>
          <rPr>
            <sz val="12"/>
            <color indexed="81"/>
            <rFont val="Tahoma"/>
            <family val="2"/>
          </rPr>
          <t xml:space="preserve">
Jun. 2024: </t>
        </r>
        <r>
          <rPr>
            <b/>
            <sz val="12"/>
            <color indexed="81"/>
            <rFont val="Tahoma"/>
            <family val="2"/>
          </rPr>
          <t>278k</t>
        </r>
        <r>
          <rPr>
            <sz val="12"/>
            <color indexed="81"/>
            <rFont val="Tahoma"/>
            <family val="2"/>
          </rPr>
          <t xml:space="preserve">
Jul. 2024: </t>
        </r>
        <r>
          <rPr>
            <b/>
            <sz val="12"/>
            <color indexed="81"/>
            <rFont val="Tahoma"/>
            <family val="2"/>
          </rPr>
          <t>268k</t>
        </r>
        <r>
          <rPr>
            <sz val="12"/>
            <color indexed="81"/>
            <rFont val="Tahoma"/>
            <family val="2"/>
          </rPr>
          <t xml:space="preserve">
Aug. 2024: </t>
        </r>
        <r>
          <rPr>
            <b/>
            <sz val="12"/>
            <color indexed="81"/>
            <rFont val="Tahoma"/>
            <family val="2"/>
          </rPr>
          <t>270k</t>
        </r>
        <r>
          <rPr>
            <sz val="12"/>
            <color indexed="81"/>
            <rFont val="Tahoma"/>
            <family val="2"/>
          </rPr>
          <t xml:space="preserve">
Sep. 2024: </t>
        </r>
        <r>
          <rPr>
            <b/>
            <sz val="12"/>
            <color indexed="81"/>
            <rFont val="Tahoma"/>
            <family val="2"/>
          </rPr>
          <t>273k</t>
        </r>
        <r>
          <rPr>
            <sz val="12"/>
            <color indexed="81"/>
            <rFont val="Tahoma"/>
            <family val="2"/>
          </rPr>
          <t xml:space="preserve">
Oct. 2024: </t>
        </r>
        <r>
          <rPr>
            <b/>
            <sz val="12"/>
            <color indexed="81"/>
            <rFont val="Tahoma"/>
            <family val="2"/>
          </rPr>
          <t>286k</t>
        </r>
        <r>
          <rPr>
            <sz val="12"/>
            <color indexed="81"/>
            <rFont val="Tahoma"/>
            <family val="2"/>
          </rPr>
          <t xml:space="preserve">
Nov. 2024: </t>
        </r>
        <r>
          <rPr>
            <b/>
            <sz val="12"/>
            <color indexed="81"/>
            <rFont val="Tahoma"/>
            <family val="2"/>
          </rPr>
          <t>298k</t>
        </r>
        <r>
          <rPr>
            <sz val="12"/>
            <color indexed="81"/>
            <rFont val="Tahoma"/>
            <family val="2"/>
          </rPr>
          <t xml:space="preserve">
Dec. 2024: </t>
        </r>
        <r>
          <rPr>
            <b/>
            <sz val="12"/>
            <color indexed="81"/>
            <rFont val="Tahoma"/>
            <family val="2"/>
          </rPr>
          <t>310k</t>
        </r>
        <r>
          <rPr>
            <sz val="12"/>
            <color indexed="81"/>
            <rFont val="Tahoma"/>
            <family val="2"/>
          </rPr>
          <t xml:space="preserve">
Jan. 2025: </t>
        </r>
        <r>
          <rPr>
            <b/>
            <sz val="12"/>
            <color indexed="81"/>
            <rFont val="Tahoma"/>
            <family val="2"/>
          </rPr>
          <t>319k</t>
        </r>
        <r>
          <rPr>
            <sz val="12"/>
            <color indexed="81"/>
            <rFont val="Tahoma"/>
            <family val="2"/>
          </rPr>
          <t xml:space="preserve">
Feb. 2025: </t>
        </r>
        <r>
          <rPr>
            <b/>
            <sz val="12"/>
            <color indexed="81"/>
            <rFont val="Tahoma"/>
            <family val="2"/>
          </rPr>
          <t>315k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<sst xmlns="http://schemas.openxmlformats.org/spreadsheetml/2006/main" count="429" uniqueCount="332">
  <si>
    <t>Stock</t>
  </si>
  <si>
    <t>Symbol</t>
  </si>
  <si>
    <t>Capital Gains:</t>
  </si>
  <si>
    <t>2012 Profit:</t>
  </si>
  <si>
    <t>2013 Profit:</t>
  </si>
  <si>
    <t>ETFs</t>
  </si>
  <si>
    <t>2014 Profit:</t>
  </si>
  <si>
    <t>2015 Profit:</t>
  </si>
  <si>
    <t>2016 Profit:</t>
  </si>
  <si>
    <t>2017 Profit:</t>
  </si>
  <si>
    <t>2018 Profit:</t>
  </si>
  <si>
    <t>2019 Profit:</t>
  </si>
  <si>
    <t>2020 Profit:</t>
  </si>
  <si>
    <t>2021 Profit:</t>
  </si>
  <si>
    <t>Shares</t>
  </si>
  <si>
    <t>Annual Dividend</t>
  </si>
  <si>
    <t>Annual Income</t>
  </si>
  <si>
    <t>Monthly Income</t>
  </si>
  <si>
    <t>Type</t>
  </si>
  <si>
    <t>Totals:</t>
  </si>
  <si>
    <t>Jan.</t>
  </si>
  <si>
    <t>Feb.</t>
  </si>
  <si>
    <t>March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</si>
  <si>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</si>
  <si>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</si>
  <si>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</si>
  <si>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</si>
  <si>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</si>
  <si>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</si>
  <si>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</si>
  <si>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</si>
  <si>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</si>
  <si>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MR.UN, BPF.UN, ZWS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RS, HUTL, TXF, GDV, CGXF, DGS, FLI, NXF, FTN, LBS, DIV, ZWG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</si>
  <si>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MRT.UN, BSO.UN, IVQ, HOT,UN, CHE,UN 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ZWU, HHL, CLM, HGY, EIT, ZPH, DS, RS, FAP, TXF</t>
    </r>
  </si>
  <si>
    <t>Monthly Income:</t>
  </si>
  <si>
    <t>Rent</t>
  </si>
  <si>
    <t>Essentials</t>
  </si>
  <si>
    <t>Total Income:</t>
  </si>
  <si>
    <t>Total Expenses: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</si>
  <si>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 xml:space="preserve">REI.UN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RS, HUTL, CGXF</t>
    </r>
  </si>
  <si>
    <t>Book Price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</si>
  <si>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BPY.UN, SIR.UN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TNT.UN, NXR.UN, FCD.UN, SGR.UN, MRT.UN, CGXF, HGY</t>
    </r>
  </si>
  <si>
    <t>Annual Summary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</si>
  <si>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PRV.UN, BTB.UN, HGY, KEY, VET, AD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SOT.UN, TNT.UN, BRE, EIT.UN, RS, FAP, HUTL, FTN, LBS, QYLD, RYLD, PWI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</si>
  <si>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SRU.UN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RS, HHL, FTN, CGXF, ZPH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</si>
  <si>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BGI.UN, HMMJ (Partial), ZWE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ENS, PWI, INO.UN, BRE, ZWU, ZPH, HDIV, ZWG, HUTL</t>
    </r>
  </si>
  <si>
    <t>2022 Profit: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</si>
  <si>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ZPH(20k) for RRSP Contribution, FAP(10k)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</si>
  <si>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RS(3k), GDV(5k)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</si>
  <si>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QYLD(15k) HMMJ(10k) TNT.UN(15k)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 xml:space="preserve">EIT(7.5k), GDV(10K), DG (5k) - DFN(4.3k) PWI(4.5k) RS(10K) 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</si>
  <si>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IDR(10k)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RS(11.5k)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</si>
  <si>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NXR.UN(12.5k)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HDIV(10k), GDV(5k), EIT(5k), CGXF(5k), NXF(5k)</t>
    </r>
  </si>
  <si>
    <t>HYLD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</si>
  <si>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TXF(15k), CGXF(15k), HHL(15k), ZWG(5k)--&gt;Swap to HYLD
</t>
    </r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ZWU(10k), HUTL(20k)--&gt;Swap to HDIF | INO.UN(15K)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HYLD(50k), HDIF(30k), BTCY(10k), ETHY(5k), ENS(5k), DGS(5k)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</si>
  <si>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SGR.UN(20k), HHL(10K), ZWK(10K)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HYLD(25K), HDIF(15K), BTCY(5K), RS(5k), EIT.UN(2.5k)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</si>
  <si>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ZWC(10k), ZWG(10k), AFCC(5k), ZWU(10k), CLM(20K), NXF(20k)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DS(4.2K), GDV(20K), DGS(5k), HDIF(10K), FTN.PR.A(55k)</t>
    </r>
  </si>
  <si>
    <t>Sector</t>
  </si>
  <si>
    <t>Fund Composition</t>
  </si>
  <si>
    <t>Diversified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</si>
  <si>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RA(20k)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CLM(6k), CEFD(10k), OPP(5K), SVOL(5K)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</si>
  <si>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FLI(15k) + CGXF(10k)--&gt; Swap to HDIV | BRE(15k) + RYLD(15K)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HDIV(25k), BTCY(15K), ETHY(15k)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</si>
  <si>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INC.UN(remaining 4.5k)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</si>
  <si>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DS(25k)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HYLD(20k), HDIF(5k), DFN(5k)</t>
    </r>
  </si>
  <si>
    <t>Fund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</si>
  <si>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</si>
  <si>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ETHY.U(2.5k)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</si>
  <si>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CLM(5K) , ETHY.U(2.5K), QYLD(4.8k)</t>
    </r>
  </si>
  <si>
    <t>Portfolio Summary</t>
  </si>
  <si>
    <t>Stock details</t>
  </si>
  <si>
    <t>Investment</t>
  </si>
  <si>
    <t>Weight</t>
  </si>
  <si>
    <t>Yield%</t>
  </si>
  <si>
    <t>Total Investment (Principal):</t>
  </si>
  <si>
    <t>Income Funds</t>
  </si>
  <si>
    <t>Dividend Yield %:</t>
  </si>
  <si>
    <t>Average Monthly Income:</t>
  </si>
  <si>
    <t>Stock Type Breakdown</t>
  </si>
  <si>
    <t>% Portfolio</t>
  </si>
  <si>
    <t>% Income</t>
  </si>
  <si>
    <t>ETF's</t>
  </si>
  <si>
    <t>SPLIT Funds</t>
  </si>
  <si>
    <t>Single REIT's</t>
  </si>
  <si>
    <t>Single Stocks</t>
  </si>
  <si>
    <t>Split Share Funds</t>
  </si>
  <si>
    <t>Single REITs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</si>
  <si>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</t>
    </r>
    <r>
      <rPr>
        <sz val="14"/>
        <rFont val="Calibri"/>
        <family val="2"/>
        <scheme val="minor"/>
      </rPr>
      <t>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CEFD(5k), SVOL(5K), HYLD.U(5.3k)</t>
    </r>
  </si>
  <si>
    <t>Cloased-end Funds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</si>
  <si>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BDCX(10K), HYLD.U(7.5K)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</si>
  <si>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</si>
  <si>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BDCX(2K), QYLD(5k), HYLD.U(5.9k)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</si>
  <si>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OPP(10k), HGLB(10K)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CLM(10k), CEFD(5k), ETHY.U(5k)</t>
    </r>
  </si>
  <si>
    <t>Investment Passive Income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</si>
  <si>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HDIF(5k), HYLD(5k), BTCY(5k)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</si>
  <si>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ETHY(5k)</t>
    </r>
  </si>
  <si>
    <r>
      <rPr>
        <b/>
        <sz val="14"/>
        <rFont val="Calibri"/>
        <family val="2"/>
        <scheme val="minor"/>
      </rPr>
      <t xml:space="preserve">Note: </t>
    </r>
    <r>
      <rPr>
        <sz val="14"/>
        <rFont val="Calibri"/>
        <family val="2"/>
        <scheme val="minor"/>
      </rPr>
      <t>Some Sells in May due to Panama Move</t>
    </r>
    <r>
      <rPr>
        <b/>
        <sz val="14"/>
        <color rgb="FFFF0000"/>
        <rFont val="Calibri"/>
        <family val="2"/>
        <scheme val="minor"/>
      </rPr>
      <t xml:space="preserve">
Sell: </t>
    </r>
    <r>
      <rPr>
        <sz val="14"/>
        <rFont val="Calibri"/>
        <family val="2"/>
        <scheme val="minor"/>
      </rPr>
      <t xml:space="preserve">All Single Stocks &amp; REITs (DIV, DE, EIF, SOT.UN, FCD.UN)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INC.UN(10K), FTN.PR.A(55k) , FTN &amp; LBS(Trim down 5k each)</t>
    </r>
    <r>
      <rPr>
        <b/>
        <sz val="14"/>
        <color rgb="FF00B050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</si>
  <si>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GOF(ALL) swap to HYLD.U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HYGW (2.2K)</t>
    </r>
  </si>
  <si>
    <t>Current Portfolio Value:</t>
  </si>
  <si>
    <t>2023 Profit:</t>
  </si>
  <si>
    <t>Portfolio Template</t>
  </si>
  <si>
    <t>Current Portfolio Value + Total Profit: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</si>
  <si>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HDIV(4.8k), HDIF(8.3k), HYLD(10k), YTSL(5k)</t>
    </r>
  </si>
  <si>
    <t>Total Invested (Book Cost):</t>
  </si>
  <si>
    <t>Disposable Income:</t>
  </si>
  <si>
    <t>Main Portfolio</t>
  </si>
  <si>
    <t>Expenses% vs Income: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</si>
  <si>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HDIF(10k), HYLD(6.2k), HMAX(5k), HDIV(2.5k)</t>
    </r>
  </si>
  <si>
    <t>2024 Profit:</t>
  </si>
  <si>
    <t>Book Cost vs Current Value: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</si>
  <si>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PWI(20k), DFN(10k)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FTN(5k), BMAX(10k), HYLD(5k), RS(5k), HYLD(10k)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</si>
  <si>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SBC(20k)</t>
    </r>
    <r>
      <rPr>
        <b/>
        <sz val="14"/>
        <color rgb="FF00B050"/>
        <rFont val="Calibri"/>
        <family val="2"/>
        <scheme val="minor"/>
      </rPr>
      <t>--&gt;$9,000 Capital Gain:</t>
    </r>
    <r>
      <rPr>
        <sz val="14"/>
        <rFont val="Calibri"/>
        <family val="2"/>
        <scheme val="minor"/>
      </rPr>
      <t xml:space="preserve"> Bought HMAX &amp; HYLD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HMAX(20k), HYLD(13.5k), HDIF(5k), HDIV(2.5k)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</si>
  <si>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ENS(5k)</t>
    </r>
    <r>
      <rPr>
        <b/>
        <sz val="14"/>
        <color rgb="FF00B050"/>
        <rFont val="Calibri"/>
        <family val="2"/>
        <scheme val="minor"/>
      </rPr>
      <t>--&gt;$700 Capital Gain:</t>
    </r>
    <r>
      <rPr>
        <sz val="14"/>
        <rFont val="Calibri"/>
        <family val="2"/>
        <scheme val="minor"/>
      </rPr>
      <t xml:space="preserve"> Bought ENCC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CALL(5K), ENCC(5k), HDIF(5k), HYLD(1.5k), HMAX(5k)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</si>
  <si>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BMAX(20k)</t>
    </r>
    <r>
      <rPr>
        <b/>
        <sz val="14"/>
        <color rgb="FFFF0000"/>
        <rFont val="Calibri"/>
        <family val="2"/>
        <scheme val="minor"/>
      </rPr>
      <t>--&gt;$867 Capital Loss:</t>
    </r>
    <r>
      <rPr>
        <sz val="14"/>
        <rFont val="Calibri"/>
        <family val="2"/>
        <scheme val="minor"/>
      </rPr>
      <t xml:space="preserve"> Bought GDV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DFN(25k)</t>
    </r>
    <r>
      <rPr>
        <b/>
        <sz val="14"/>
        <color rgb="FFFF0000"/>
        <rFont val="Calibri"/>
        <family val="2"/>
        <scheme val="minor"/>
      </rPr>
      <t>--&gt;$2,230 Capital Loss:</t>
    </r>
    <r>
      <rPr>
        <sz val="14"/>
        <rFont val="Calibri"/>
        <family val="2"/>
        <scheme val="minor"/>
      </rPr>
      <t xml:space="preserve"> Bought FTN, DGS, ENCC, CALL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GDV(20k), CALL(7K), ENCC(7k), HDIV(5k), FTN (10k), DGS (5K), HYLD(&lt;1k)</t>
    </r>
  </si>
  <si>
    <t>Leverage</t>
  </si>
  <si>
    <t>Y - 25%</t>
  </si>
  <si>
    <t>U.S.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</si>
  <si>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LBS(20k)</t>
    </r>
    <r>
      <rPr>
        <b/>
        <sz val="14"/>
        <color rgb="FF00B050"/>
        <rFont val="Calibri"/>
        <family val="2"/>
        <scheme val="minor"/>
      </rPr>
      <t>--&gt;$4,425 Capital Gain:</t>
    </r>
    <r>
      <rPr>
        <sz val="14"/>
        <rFont val="Calibri"/>
        <family val="2"/>
        <scheme val="minor"/>
      </rPr>
      <t xml:space="preserve"> Bought BANK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HYLD(50k)</t>
    </r>
    <r>
      <rPr>
        <b/>
        <sz val="14"/>
        <color rgb="FFFF0000"/>
        <rFont val="Calibri"/>
        <family val="2"/>
        <scheme val="minor"/>
      </rPr>
      <t>--&gt;$4,500 Capital Loss</t>
    </r>
    <r>
      <rPr>
        <sz val="14"/>
        <rFont val="Calibri"/>
        <family val="2"/>
        <scheme val="minor"/>
      </rPr>
      <t xml:space="preserve">: Bought USCL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HMAX(10k)</t>
    </r>
    <r>
      <rPr>
        <b/>
        <sz val="14"/>
        <color rgb="FFFF0000"/>
        <rFont val="Calibri"/>
        <family val="2"/>
        <scheme val="minor"/>
      </rPr>
      <t>--&gt;550$ Capital Loss:</t>
    </r>
    <r>
      <rPr>
        <sz val="14"/>
        <rFont val="Calibri"/>
        <family val="2"/>
        <scheme val="minor"/>
      </rPr>
      <t xml:space="preserve"> Bought BKCL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USCL(50k), BANK(25k), BKCL(15k), RS(15k), GDV(5K), CALL(≈3k), ENCC(≈2k)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</si>
  <si>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TSLY (3.5k) OARK (1k) KLIP (1k)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</si>
  <si>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BKCL(10k), ENCC(≈1k)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</si>
  <si>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EIT.UN(5k)</t>
    </r>
    <r>
      <rPr>
        <b/>
        <sz val="14"/>
        <color rgb="FF00B050"/>
        <rFont val="Calibri"/>
        <family val="2"/>
        <scheme val="minor"/>
      </rPr>
      <t>--&gt;$1,165 Capital Gain:</t>
    </r>
    <r>
      <rPr>
        <sz val="14"/>
        <rFont val="Calibri"/>
        <family val="2"/>
        <scheme val="minor"/>
      </rPr>
      <t xml:space="preserve"> Bought USCL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ENS(5k)</t>
    </r>
    <r>
      <rPr>
        <b/>
        <sz val="14"/>
        <color rgb="FF00B050"/>
        <rFont val="Calibri"/>
        <family val="2"/>
        <scheme val="minor"/>
      </rPr>
      <t xml:space="preserve">--&gt;$440 Capital Gain: </t>
    </r>
    <r>
      <rPr>
        <sz val="14"/>
        <rFont val="Calibri"/>
        <family val="2"/>
        <scheme val="minor"/>
      </rPr>
      <t xml:space="preserve">Bought ENCC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HYLD(5k)</t>
    </r>
    <r>
      <rPr>
        <b/>
        <sz val="14"/>
        <color rgb="FFFF0000"/>
        <rFont val="Calibri"/>
        <family val="2"/>
        <scheme val="minor"/>
      </rPr>
      <t>--&gt;$452 Capital Loss:</t>
    </r>
    <r>
      <rPr>
        <sz val="14"/>
        <rFont val="Calibri"/>
        <family val="2"/>
        <scheme val="minor"/>
      </rPr>
      <t xml:space="preserve"> Bought USCL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USCL(10k), ENCC(≈8k), BKCL(5k), BTCY&amp;ETHY(≈5k/each)</t>
    </r>
  </si>
  <si>
    <t>Monthly Expenses: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</si>
  <si>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RYLD(30k) swap to HYLD.U + QYLD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HYGW(2.2k)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</si>
  <si>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QYLD(55k) swap to HYLD.U, SLVO(15k) swap to USOI &amp; HYGW, ETHY.U(5k)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HYLD.U(8k) HYGW(7.5k) USOI(5k) OARK(5k)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</si>
  <si>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ETHY.U(15k) ORC(15k)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SVOL(5k) OARK(7.5k) HYGW(2.5k) TSLY(3.5k)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</si>
  <si>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BDCX(10k) swap to SVOL, KLIP &amp; OARK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SVOL(5k) OARK(1.3k) KLIP(3k)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</si>
  <si>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HYLD.U Trimmed 20%(25k) + USOI (Sold ALL: 12.2k)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SVOL(25k), KLIP(8k) NVDY(5k) TSLY(1k) HYGW(1k)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</si>
  <si>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HYGW(2k)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</si>
  <si>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CLM(45k) swap to SVOL + 5 YIELDMAX ETFs (Meta, Google, Amazon, Apple, Netflix)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SVOL(10k) YieldMax ETFs(25k) TSLY(2k) OARK(1K) NVDY(1k) KLIP(≈2k)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</si>
  <si>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EIT.UN(10k)</t>
    </r>
    <r>
      <rPr>
        <b/>
        <sz val="14"/>
        <color rgb="FF00B050"/>
        <rFont val="Calibri"/>
        <family val="2"/>
        <scheme val="minor"/>
      </rPr>
      <t xml:space="preserve">--&gt;$1,532 Capital Gain: </t>
    </r>
    <r>
      <rPr>
        <sz val="14"/>
        <rFont val="Calibri"/>
        <family val="2"/>
        <scheme val="minor"/>
      </rPr>
      <t>Bought HPYT</t>
    </r>
    <r>
      <rPr>
        <b/>
        <sz val="14"/>
        <color rgb="FF00B050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HMAX(30k)</t>
    </r>
    <r>
      <rPr>
        <b/>
        <sz val="14"/>
        <color rgb="FFFF0000"/>
        <rFont val="Calibri"/>
        <family val="2"/>
        <scheme val="minor"/>
      </rPr>
      <t>--&gt;$4,530 Capital Loss:</t>
    </r>
    <r>
      <rPr>
        <sz val="14"/>
        <rFont val="Calibri"/>
        <family val="2"/>
        <scheme val="minor"/>
      </rPr>
      <t xml:space="preserve"> Swap into BKCL, BANK, HPYT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ENCC(23k)</t>
    </r>
    <r>
      <rPr>
        <b/>
        <sz val="14"/>
        <color rgb="FF00B050"/>
        <rFont val="Calibri"/>
        <family val="2"/>
        <scheme val="minor"/>
      </rPr>
      <t>--&gt;$1,308 Capital Gain: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Swap to ENCL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HPYT(20k), BKCL(15k), BANK(5k), RS(5k), FTN(5k), HDIF(5k)</t>
    </r>
  </si>
  <si>
    <t>Total Contributions:</t>
  </si>
  <si>
    <t>Average Dividend Yield:</t>
  </si>
  <si>
    <t>Total Investment</t>
  </si>
  <si>
    <t>Diversified Funds:</t>
  </si>
  <si>
    <t>Sector Specific Funds:</t>
  </si>
  <si>
    <t xml:space="preserve">Yield
</t>
  </si>
  <si>
    <t>Region</t>
  </si>
  <si>
    <t>N/A</t>
  </si>
  <si>
    <t>Monthly 25% Tax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</si>
  <si>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EIT.UN(40k)</t>
    </r>
    <r>
      <rPr>
        <b/>
        <sz val="14"/>
        <color rgb="FF00B050"/>
        <rFont val="Calibri"/>
        <family val="2"/>
        <scheme val="minor"/>
      </rPr>
      <t>--&gt;$6,225 Capital Gain</t>
    </r>
    <r>
      <rPr>
        <sz val="14"/>
        <rFont val="Calibri"/>
        <family val="2"/>
        <scheme val="minor"/>
      </rPr>
      <t xml:space="preserve">: Bought USCL, BKCL, ENCL, GDV, YTSL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ENS(20k)</t>
    </r>
    <r>
      <rPr>
        <b/>
        <sz val="14"/>
        <color rgb="FFFF0000"/>
        <rFont val="Calibri"/>
        <family val="2"/>
        <scheme val="minor"/>
      </rPr>
      <t>--&gt;$1,033 Capital Loss:</t>
    </r>
    <r>
      <rPr>
        <sz val="14"/>
        <rFont val="Calibri"/>
        <family val="2"/>
        <scheme val="minor"/>
      </rPr>
      <t xml:space="preserve"> Bought ENCL</t>
    </r>
    <r>
      <rPr>
        <b/>
        <sz val="14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USCL(31k), BKCL(5k), ENCL(25k), HDIF(5k), GDV(5k), YTSL(2k)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</si>
  <si>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Swap OARK (29k) into QQQY (25k) &amp; MAXI (4k)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>Buy:</t>
    </r>
  </si>
  <si>
    <t>TFSA Shares</t>
  </si>
  <si>
    <t>TFSA Income</t>
  </si>
  <si>
    <t>Income(Gross):</t>
  </si>
  <si>
    <t>Portfolio Income</t>
  </si>
  <si>
    <t>Current Value: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</si>
  <si>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WEED (≈3k) GOOD RIDDANCE! Swap to YTSL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RS(4.8k), ENCL (≈1k), USCL(≈8k), YTSL (≈3k)</t>
    </r>
  </si>
  <si>
    <t>QQCL</t>
  </si>
  <si>
    <t>Crypto Funds:</t>
  </si>
  <si>
    <t>Portfolio Income Summary</t>
  </si>
  <si>
    <r>
      <t>Annual Income (Gross)</t>
    </r>
    <r>
      <rPr>
        <b/>
        <sz val="13"/>
        <color theme="0"/>
        <rFont val="Calibri"/>
        <family val="2"/>
        <scheme val="minor"/>
      </rPr>
      <t>:</t>
    </r>
  </si>
  <si>
    <r>
      <t>Monthly Income (Gross)</t>
    </r>
    <r>
      <rPr>
        <b/>
        <sz val="13"/>
        <color theme="0"/>
        <rFont val="Calibri"/>
        <family val="2"/>
        <scheme val="minor"/>
      </rPr>
      <t>: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</si>
  <si>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GDV(40k)</t>
    </r>
    <r>
      <rPr>
        <b/>
        <sz val="14"/>
        <color rgb="FFFF0000"/>
        <rFont val="Calibri"/>
        <family val="2"/>
        <scheme val="minor"/>
      </rPr>
      <t>--&gt;$1,200 Capital Loss:</t>
    </r>
    <r>
      <rPr>
        <sz val="14"/>
        <rFont val="Calibri"/>
        <family val="2"/>
        <scheme val="minor"/>
      </rPr>
      <t xml:space="preserve"> Bought BMAX, RS, HMAX, HYLD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BMAX(10k), RS(10k), HMAX(10k), HYLD(17.3k), HDIF(5k)</t>
    </r>
  </si>
  <si>
    <t>Total Shares</t>
  </si>
  <si>
    <t>Bitcoin</t>
  </si>
  <si>
    <t>Annual Returns (Realized)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</si>
  <si>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YTSL(3k), QQCL(2.5k), HYPT(5k)</t>
    </r>
  </si>
  <si>
    <r>
      <t>Annual Income (GROSS)</t>
    </r>
    <r>
      <rPr>
        <b/>
        <sz val="13"/>
        <color theme="0"/>
        <rFont val="Calibri"/>
        <family val="2"/>
        <scheme val="minor"/>
      </rPr>
      <t>:</t>
    </r>
  </si>
  <si>
    <r>
      <t>Monthly Income (GROSS)</t>
    </r>
    <r>
      <rPr>
        <b/>
        <sz val="13"/>
        <color theme="0"/>
        <rFont val="Calibri"/>
        <family val="2"/>
        <scheme val="minor"/>
      </rPr>
      <t>:</t>
    </r>
  </si>
  <si>
    <t>Non-Reg Shares</t>
  </si>
  <si>
    <t>Portion from CASH (NET):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</si>
  <si>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HDIV(60k)</t>
    </r>
    <r>
      <rPr>
        <b/>
        <sz val="14"/>
        <color rgb="FFFF0000"/>
        <rFont val="Calibri"/>
        <family val="2"/>
        <scheme val="minor"/>
      </rPr>
      <t>--&gt;$2,247 Capital Loss</t>
    </r>
    <r>
      <rPr>
        <sz val="14"/>
        <rFont val="Calibri"/>
        <family val="2"/>
        <scheme val="minor"/>
      </rPr>
      <t>: Bought HYLD &amp; QQCL | DGS(25k)</t>
    </r>
    <r>
      <rPr>
        <b/>
        <sz val="14"/>
        <color rgb="FFFF0000"/>
        <rFont val="Calibri"/>
        <family val="2"/>
        <scheme val="minor"/>
      </rPr>
      <t xml:space="preserve">--&gt;$2,000 Capital Loss: </t>
    </r>
    <r>
      <rPr>
        <sz val="14"/>
        <rFont val="Calibri"/>
        <family val="2"/>
        <scheme val="minor"/>
      </rPr>
      <t>Bought FTN/BANK/HPYT/YTSL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HYLD(30K), QQCL(35k), FTN(9.6k), BANK(4.6k), HPYT(4.4k), YTSL(10k), ETHY(4.7k)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</si>
  <si>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ETHY(15k)</t>
    </r>
    <r>
      <rPr>
        <b/>
        <sz val="14"/>
        <color rgb="FFFF0000"/>
        <rFont val="Calibri"/>
        <family val="2"/>
        <scheme val="minor"/>
      </rPr>
      <t>--&gt;$1,676 Capital Loss</t>
    </r>
    <r>
      <rPr>
        <sz val="14"/>
        <rFont val="Calibri"/>
        <family val="2"/>
        <scheme val="minor"/>
      </rPr>
      <t>: Bought BTCY &amp; QQCL | HYPT(30k)</t>
    </r>
    <r>
      <rPr>
        <b/>
        <sz val="14"/>
        <color rgb="FFFF0000"/>
        <rFont val="Calibri"/>
        <family val="2"/>
        <scheme val="minor"/>
      </rPr>
      <t>--&gt;$1,310 Capital Loss</t>
    </r>
    <r>
      <rPr>
        <sz val="14"/>
        <rFont val="Calibri"/>
        <family val="2"/>
        <scheme val="minor"/>
      </rPr>
      <t>: Bought FTN/BANK/YTSL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RS(25k), FTN(15k), QQCL(10k), BTCY(10k), BANK(10k), YTSL(4.8K)</t>
    </r>
  </si>
  <si>
    <t>Expected Tax Refund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</si>
  <si>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CALL(15k)</t>
    </r>
    <r>
      <rPr>
        <b/>
        <sz val="14"/>
        <color rgb="FF00B050"/>
        <rFont val="Calibri"/>
        <family val="2"/>
        <scheme val="minor"/>
      </rPr>
      <t>--&gt;$1,610 Capital Gain</t>
    </r>
    <r>
      <rPr>
        <sz val="14"/>
        <rFont val="Calibri"/>
        <family val="2"/>
        <scheme val="minor"/>
      </rPr>
      <t xml:space="preserve">: Bought FTN/BANK/YTSL | BKCL(50k) --&gt; Broke Even: Swap to BANK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FTN(10k), BANK(55k), YTSL(2k), QQCL(7.5k)</t>
    </r>
  </si>
  <si>
    <t>Hamilton Enhanced U.S. Covered Call ETF</t>
  </si>
  <si>
    <t xml:space="preserve">$Profit: </t>
  </si>
  <si>
    <t xml:space="preserve">%Return: </t>
  </si>
  <si>
    <t>Weight %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</si>
  <si>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HDIF(110k)</t>
    </r>
    <r>
      <rPr>
        <b/>
        <sz val="14"/>
        <color rgb="FFFF0000"/>
        <rFont val="Calibri"/>
        <family val="2"/>
        <scheme val="minor"/>
      </rPr>
      <t>--&gt;$4,150 Capital Loss</t>
    </r>
    <r>
      <rPr>
        <sz val="14"/>
        <rFont val="Calibri"/>
        <family val="2"/>
        <scheme val="minor"/>
      </rPr>
      <t>: Bought GDV, USCL, QQCL | ETHY (5k Trim)</t>
    </r>
    <r>
      <rPr>
        <b/>
        <sz val="14"/>
        <color rgb="FFFF0000"/>
        <rFont val="Calibri"/>
        <family val="2"/>
        <scheme val="minor"/>
      </rPr>
      <t>--&gt;$456 Capital Loss</t>
    </r>
    <r>
      <rPr>
        <sz val="14"/>
        <rFont val="Calibri"/>
        <family val="2"/>
        <scheme val="minor"/>
      </rPr>
      <t>: Bought QQCL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RS(4.8k), GDV(40k), USCL(30k), QQCL(50k)</t>
    </r>
  </si>
  <si>
    <t>Portion from TFSA (NET):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</si>
  <si>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ETHY(4.2k Trim)</t>
    </r>
    <r>
      <rPr>
        <b/>
        <sz val="14"/>
        <color rgb="FFFF0000"/>
        <rFont val="Calibri"/>
        <family val="2"/>
        <scheme val="minor"/>
      </rPr>
      <t>--&gt;$286 Capital Loss:</t>
    </r>
    <r>
      <rPr>
        <sz val="14"/>
        <rFont val="Calibri"/>
        <family val="2"/>
        <scheme val="minor"/>
      </rPr>
      <t xml:space="preserve"> Bought ENCL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ENCL(4.8k), FTN(5K), RS(5k), QQCL(5k), BANK(1.7k)</t>
    </r>
  </si>
  <si>
    <r>
      <rPr>
        <b/>
        <sz val="14"/>
        <rFont val="Calibri"/>
        <family val="2"/>
        <scheme val="minor"/>
      </rPr>
      <t>Erica RRSP:</t>
    </r>
    <r>
      <rPr>
        <sz val="14"/>
        <rFont val="Calibri"/>
        <family val="2"/>
        <scheme val="minor"/>
      </rPr>
      <t xml:space="preserve"> Swap SPYT for QDTE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</si>
  <si>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rFont val="Calibri"/>
        <family val="2"/>
        <scheme val="minor"/>
      </rPr>
      <t xml:space="preserve">Adrian RRSP: </t>
    </r>
    <r>
      <rPr>
        <sz val="14"/>
        <rFont val="Calibri"/>
        <family val="2"/>
        <scheme val="minor"/>
      </rPr>
      <t xml:space="preserve">Swap QQQY for QQQT (24k Profit on QQQY)
</t>
    </r>
    <r>
      <rPr>
        <b/>
        <sz val="14"/>
        <rFont val="Calibri"/>
        <family val="2"/>
        <scheme val="minor"/>
      </rPr>
      <t xml:space="preserve">Erica RRSP: </t>
    </r>
    <r>
      <rPr>
        <sz val="14"/>
        <rFont val="Calibri"/>
        <family val="2"/>
        <scheme val="minor"/>
      </rPr>
      <t>Swap RA into RIV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</si>
  <si>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color theme="1"/>
        <rFont val="Calibri"/>
        <family val="2"/>
        <scheme val="minor"/>
      </rPr>
      <t xml:space="preserve">Adrian RRSP: </t>
    </r>
    <r>
      <rPr>
        <sz val="14"/>
        <color theme="1"/>
        <rFont val="Calibri"/>
        <family val="2"/>
        <scheme val="minor"/>
      </rPr>
      <t>Swap QQQT &amp; YMAX for QDTE</t>
    </r>
  </si>
  <si>
    <t>2025 Profit:</t>
  </si>
  <si>
    <t>Monthly 25% Withholding Tax: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</si>
  <si>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BTCY.B(3k), HPYT(2k), QQCL(10k)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</si>
  <si>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Swaped BTCY for BTCY.B</t>
    </r>
    <r>
      <rPr>
        <b/>
        <sz val="14"/>
        <color rgb="FF00B050"/>
        <rFont val="Calibri"/>
        <family val="2"/>
        <scheme val="minor"/>
      </rPr>
      <t xml:space="preserve">--&gt;$1,182 Capital Gain </t>
    </r>
    <r>
      <rPr>
        <sz val="14"/>
        <rFont val="Calibri"/>
        <family val="2"/>
        <scheme val="minor"/>
      </rPr>
      <t>|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FTN</t>
    </r>
    <r>
      <rPr>
        <b/>
        <sz val="14"/>
        <color rgb="FFFF0000"/>
        <rFont val="Calibri"/>
        <family val="2"/>
        <scheme val="minor"/>
      </rPr>
      <t>--&gt;$7,220 Capital Loss</t>
    </r>
    <r>
      <rPr>
        <sz val="14"/>
        <rFont val="Calibri"/>
        <family val="2"/>
        <scheme val="minor"/>
      </rPr>
      <t>: Bought BANK, ENCL, USCL, HPYT, RS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BTCY.B($800), BANK(18k), ENCL(10K), USCL(20k), HPYT(10K), RS(25k)</t>
    </r>
  </si>
  <si>
    <r>
      <rPr>
        <b/>
        <sz val="14"/>
        <color theme="1"/>
        <rFont val="Calibri"/>
        <family val="2"/>
        <scheme val="minor"/>
      </rPr>
      <t>Erica RRSP:</t>
    </r>
    <r>
      <rPr>
        <sz val="14"/>
        <color theme="1"/>
        <rFont val="Calibri"/>
        <family val="2"/>
        <scheme val="minor"/>
      </rPr>
      <t xml:space="preserve"> Swap SVOL &amp; RIV for QDTE
</t>
    </r>
    <r>
      <rPr>
        <b/>
        <sz val="14"/>
        <color theme="1"/>
        <rFont val="Calibri"/>
        <family val="2"/>
        <scheme val="minor"/>
      </rPr>
      <t>Adrian LIRA:</t>
    </r>
    <r>
      <rPr>
        <sz val="14"/>
        <color theme="1"/>
        <rFont val="Calibri"/>
        <family val="2"/>
        <scheme val="minor"/>
      </rPr>
      <t xml:space="preserve"> Swap MAXI for MSTY</t>
    </r>
  </si>
  <si>
    <t>*ROC &amp; Capital Gains are Refunded as a Canadian Non-Resident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</si>
  <si>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BANK(10K)</t>
    </r>
    <r>
      <rPr>
        <b/>
        <sz val="14"/>
        <color rgb="FF00B050"/>
        <rFont val="Calibri"/>
        <family val="2"/>
        <scheme val="minor"/>
      </rPr>
      <t>--&gt;$697 Capital Gain</t>
    </r>
    <r>
      <rPr>
        <sz val="14"/>
        <rFont val="Calibri"/>
        <family val="2"/>
        <scheme val="minor"/>
      </rPr>
      <t xml:space="preserve"> + ENCL(5k)</t>
    </r>
    <r>
      <rPr>
        <b/>
        <sz val="14"/>
        <color rgb="FFFF0000"/>
        <rFont val="Calibri"/>
        <family val="2"/>
        <scheme val="minor"/>
      </rPr>
      <t xml:space="preserve">--&gt;$220 Capital Loss </t>
    </r>
    <r>
      <rPr>
        <sz val="14"/>
        <rFont val="Calibri"/>
        <family val="2"/>
        <scheme val="minor"/>
      </rPr>
      <t>+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ETHY(8k)</t>
    </r>
    <r>
      <rPr>
        <b/>
        <sz val="14"/>
        <color rgb="FFFF0000"/>
        <rFont val="Calibri"/>
        <family val="2"/>
        <scheme val="minor"/>
      </rPr>
      <t>--&gt;$2,307 Capital Loss</t>
    </r>
    <r>
      <rPr>
        <sz val="14"/>
        <rFont val="Calibri"/>
        <family val="2"/>
        <scheme val="minor"/>
      </rPr>
      <t>: Bought UTES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HPYT(3k), ETHY(4.2k), NVHE(2k), QQCL(10k), UTES(20k)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</si>
  <si>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HPYT(≈ 5K)</t>
    </r>
    <r>
      <rPr>
        <sz val="14"/>
        <color rgb="FF00B050"/>
        <rFont val="Calibri"/>
        <family val="2"/>
        <scheme val="minor"/>
      </rPr>
      <t>--&gt;</t>
    </r>
    <r>
      <rPr>
        <b/>
        <sz val="14"/>
        <color rgb="FF00B050"/>
        <rFont val="Calibri"/>
        <family val="2"/>
        <scheme val="minor"/>
      </rPr>
      <t>$35 Capital Gain</t>
    </r>
    <r>
      <rPr>
        <sz val="14"/>
        <rFont val="Calibri"/>
        <family val="2"/>
        <scheme val="minor"/>
      </rPr>
      <t xml:space="preserve"> | ETHY(2k)</t>
    </r>
    <r>
      <rPr>
        <b/>
        <sz val="14"/>
        <color rgb="FFFF0000"/>
        <rFont val="Calibri"/>
        <family val="2"/>
        <scheme val="minor"/>
      </rPr>
      <t>--&gt;$680 Capital Loss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LLHE(3.5K), NVHE(1.5k), QQCL(10k), UTES(2.5k)</t>
    </r>
  </si>
  <si>
    <t>Mgt. Fee %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</si>
  <si>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HPYT(10k)</t>
    </r>
    <r>
      <rPr>
        <b/>
        <sz val="14"/>
        <color rgb="FFFF0000"/>
        <rFont val="Calibri"/>
        <family val="2"/>
        <scheme val="minor"/>
      </rPr>
      <t>--&gt;$625 Capital Loss</t>
    </r>
    <r>
      <rPr>
        <sz val="14"/>
        <rFont val="Calibri"/>
        <family val="2"/>
        <scheme val="minor"/>
      </rPr>
      <t xml:space="preserve"> | ETHY(20k)</t>
    </r>
    <r>
      <rPr>
        <b/>
        <sz val="14"/>
        <color rgb="FFFF0000"/>
        <rFont val="Calibri"/>
        <family val="2"/>
        <scheme val="minor"/>
      </rPr>
      <t xml:space="preserve">--&gt;$2,309 Capital Loss </t>
    </r>
    <r>
      <rPr>
        <sz val="14"/>
        <rFont val="Calibri"/>
        <family val="2"/>
        <scheme val="minor"/>
      </rPr>
      <t>| ENCL(20k)</t>
    </r>
    <r>
      <rPr>
        <b/>
        <sz val="14"/>
        <color rgb="FF00B050"/>
        <rFont val="Calibri"/>
        <family val="2"/>
        <scheme val="minor"/>
      </rPr>
      <t>--&gt;$430 Capital Gain</t>
    </r>
    <r>
      <rPr>
        <sz val="14"/>
        <rFont val="Calibri"/>
        <family val="2"/>
        <scheme val="minor"/>
      </rPr>
      <t>: Swap for UTES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LLHE(6.5k), ETHY(5k), RS(20k), UTES(22.5k), QQCL(10k), NVHE(1k)</t>
    </r>
  </si>
  <si>
    <r>
      <rPr>
        <b/>
        <sz val="14"/>
        <rFont val="Calibri"/>
        <family val="2"/>
        <scheme val="minor"/>
      </rPr>
      <t>Erica RRSP: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Swap WDTE for SPYT (12k Profit on WDTE)
</t>
    </r>
    <r>
      <rPr>
        <b/>
        <sz val="14"/>
        <rFont val="Calibri"/>
        <family val="2"/>
        <scheme val="minor"/>
      </rPr>
      <t>Adrian RRSP:</t>
    </r>
    <r>
      <rPr>
        <sz val="14"/>
        <rFont val="Calibri"/>
        <family val="2"/>
        <scheme val="minor"/>
      </rPr>
      <t xml:space="preserve"> Swap SVOL &amp; MAXI for YMAX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</si>
  <si>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LLHE(10k)</t>
    </r>
    <r>
      <rPr>
        <b/>
        <sz val="14"/>
        <color rgb="FFFF0000"/>
        <rFont val="Calibri"/>
        <family val="2"/>
        <scheme val="minor"/>
      </rPr>
      <t>--&gt;$247 Capital Loss</t>
    </r>
    <r>
      <rPr>
        <sz val="14"/>
        <rFont val="Calibri"/>
        <family val="2"/>
        <scheme val="minor"/>
      </rPr>
      <t>: Swap for NVHE | ENCL(40k)</t>
    </r>
    <r>
      <rPr>
        <b/>
        <sz val="14"/>
        <color rgb="FFFF0000"/>
        <rFont val="Calibri"/>
        <family val="2"/>
        <scheme val="minor"/>
      </rPr>
      <t xml:space="preserve">--&gt;$2147 Capital Loss </t>
    </r>
    <r>
      <rPr>
        <sz val="14"/>
        <rFont val="Calibri"/>
        <family val="2"/>
        <scheme val="minor"/>
      </rPr>
      <t>Swap for BANK(10k) &amp; UTES(30k)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RS/HYLD/USCL(10k Each), QQCL(20k)</t>
    </r>
  </si>
  <si>
    <t>HHIS</t>
  </si>
  <si>
    <t>Total Lifetime Contributions:</t>
  </si>
  <si>
    <t>Total Value (When Sold):</t>
  </si>
  <si>
    <t>QDTE Investment: Book Value: $180,000 USD --&gt;Sold @ $219,500 USD = $39,500 USD Profit (in Approx. 11 Months)</t>
  </si>
  <si>
    <t>QDTE Investment: Book Value: $181,000 USD --&gt;Sold @ $219,500 USD = $38,500 USD Profit (in Approx. 11 Months)</t>
  </si>
  <si>
    <r>
      <t xml:space="preserve">Adrian's RRSP </t>
    </r>
    <r>
      <rPr>
        <b/>
        <sz val="18"/>
        <color rgb="FF9A0000"/>
        <rFont val="Calibri"/>
        <family val="2"/>
        <scheme val="minor"/>
      </rPr>
      <t>(Closed Feb. 2025)</t>
    </r>
  </si>
  <si>
    <r>
      <t xml:space="preserve">Erica's RRSP </t>
    </r>
    <r>
      <rPr>
        <b/>
        <sz val="18"/>
        <color rgb="FF9A0000"/>
        <rFont val="Calibri"/>
        <family val="2"/>
        <scheme val="minor"/>
      </rPr>
      <t>(Closed Feb. 2025)</t>
    </r>
  </si>
  <si>
    <t>Harvest MicroStrategy Enhanced High Income Shares</t>
  </si>
  <si>
    <t>MSTE</t>
  </si>
  <si>
    <t>Harvest Diversified High Income Shares ETF</t>
  </si>
  <si>
    <t>Harvest Bitcoin Leaders Enhanced Income ETF</t>
  </si>
  <si>
    <t>HBTE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</si>
  <si>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TSLY, CONY, KLIP | Trim 10k off SVOL | Swap BTCY.U to MAXI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OARK(10k), QQQY(35k)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</si>
  <si>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rFont val="Calibri"/>
        <family val="2"/>
        <scheme val="minor"/>
      </rPr>
      <t xml:space="preserve">Adri: </t>
    </r>
    <r>
      <rPr>
        <sz val="14"/>
        <rFont val="Calibri"/>
        <family val="2"/>
        <scheme val="minor"/>
      </rPr>
      <t>CEFD(30k), HYGW(20k) swap to YIELDMAX ETFs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Various YieldMax ETFs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</si>
  <si>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rFont val="Calibri"/>
        <family val="2"/>
        <scheme val="minor"/>
      </rPr>
      <t>Sept 29th: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Various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YieldMax ETFs swap to QQQY </t>
    </r>
    <r>
      <rPr>
        <b/>
        <sz val="14"/>
        <rFont val="Calibri"/>
        <family val="2"/>
        <scheme val="minor"/>
      </rPr>
      <t xml:space="preserve">Erica: </t>
    </r>
    <r>
      <rPr>
        <sz val="14"/>
        <rFont val="Calibri"/>
        <family val="2"/>
        <scheme val="minor"/>
      </rPr>
      <t>swap Half of HYLD.U to WDTE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b/>
        <sz val="14"/>
        <rFont val="Calibri"/>
        <family val="2"/>
        <scheme val="minor"/>
      </rPr>
      <t xml:space="preserve">Sept 29th: </t>
    </r>
    <r>
      <rPr>
        <sz val="14"/>
        <rFont val="Calibri"/>
        <family val="2"/>
        <scheme val="minor"/>
      </rPr>
      <t xml:space="preserve">CONY(2k)  
</t>
    </r>
    <r>
      <rPr>
        <b/>
        <u/>
        <sz val="14"/>
        <rFont val="Calibri"/>
        <family val="2"/>
        <scheme val="minor"/>
      </rPr>
      <t>October</t>
    </r>
    <r>
      <rPr>
        <u/>
        <sz val="14"/>
        <rFont val="Calibri"/>
        <family val="2"/>
        <scheme val="minor"/>
      </rPr>
      <t>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Erica: </t>
    </r>
    <r>
      <rPr>
        <sz val="14"/>
        <rFont val="Calibri"/>
        <family val="2"/>
        <scheme val="minor"/>
      </rPr>
      <t xml:space="preserve">Swap 2nd Half of HYLD.U(≈50k) to JEPY </t>
    </r>
    <r>
      <rPr>
        <b/>
        <u/>
        <sz val="14"/>
        <rFont val="Calibri"/>
        <family val="2"/>
        <scheme val="minor"/>
      </rPr>
      <t>Adrian:</t>
    </r>
    <r>
      <rPr>
        <sz val="14"/>
        <rFont val="Calibri"/>
        <family val="2"/>
        <scheme val="minor"/>
      </rPr>
      <t xml:space="preserve"> Swap 10k of SVOL to QQQY, Swap ETHY to BTCY
</t>
    </r>
  </si>
  <si>
    <t>Cashed out both RRSPs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</si>
  <si>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BANK(20k)--&gt;</t>
    </r>
    <r>
      <rPr>
        <b/>
        <sz val="14"/>
        <color rgb="FF00AA48"/>
        <rFont val="Calibri"/>
        <family val="2"/>
        <scheme val="minor"/>
      </rPr>
      <t>$5,726 Gain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 xml:space="preserve">HHIS(50K), MSTY(30k) | </t>
    </r>
    <r>
      <rPr>
        <b/>
        <sz val="14"/>
        <rFont val="Calibri"/>
        <family val="2"/>
        <scheme val="minor"/>
      </rPr>
      <t xml:space="preserve">Buys from RRSP Merge: </t>
    </r>
    <r>
      <rPr>
        <sz val="14"/>
        <rFont val="Calibri"/>
        <family val="2"/>
        <scheme val="minor"/>
      </rPr>
      <t>USCL(100k), QQCL(250k), HHIS(125k)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</si>
  <si>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MSTY(Swap for MSTE)</t>
    </r>
    <r>
      <rPr>
        <b/>
        <sz val="14"/>
        <rFont val="Calibri"/>
        <family val="2"/>
        <scheme val="minor"/>
      </rPr>
      <t>--&gt;</t>
    </r>
    <r>
      <rPr>
        <b/>
        <sz val="14"/>
        <color rgb="FFFF0000"/>
        <rFont val="Calibri"/>
        <family val="2"/>
        <scheme val="minor"/>
      </rPr>
      <t>$27,341 Loss</t>
    </r>
    <r>
      <rPr>
        <sz val="14"/>
        <rFont val="Calibri"/>
        <family val="2"/>
        <scheme val="minor"/>
      </rPr>
      <t>, BANK(44.5k)--&gt;</t>
    </r>
    <r>
      <rPr>
        <b/>
        <sz val="14"/>
        <color rgb="FF00AA48"/>
        <rFont val="Calibri"/>
        <family val="2"/>
        <scheme val="minor"/>
      </rPr>
      <t>$2,998 Gain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MSTE(105k), HHIS(63k)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</si>
  <si>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HYLD, QQCL, HHIS, MSTE (5k Each)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</si>
  <si>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HYLD, QQCL, HHIS, MSTE, TSLY(≈5k Each) HBTE(10k), HBIX(10k)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</si>
  <si>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HBTE, HBIX(15k each), HHIS, QQCL(≈7.5k Each), TLSY(5k)</t>
    </r>
  </si>
  <si>
    <t xml:space="preserve">After 25% Withholding Tax: </t>
  </si>
  <si>
    <r>
      <t xml:space="preserve">Current Exchange Rate </t>
    </r>
    <r>
      <rPr>
        <b/>
        <sz val="14"/>
        <color theme="8"/>
        <rFont val="Calibri"/>
        <family val="2"/>
        <scheme val="minor"/>
      </rPr>
      <t>USD</t>
    </r>
    <r>
      <rPr>
        <b/>
        <sz val="14"/>
        <color theme="0"/>
        <rFont val="Calibri"/>
        <family val="2"/>
        <scheme val="minor"/>
      </rPr>
      <t xml:space="preserve"> to </t>
    </r>
    <r>
      <rPr>
        <b/>
        <sz val="14"/>
        <color rgb="FFFF0000"/>
        <rFont val="Calibri"/>
        <family val="2"/>
        <scheme val="minor"/>
      </rPr>
      <t>CAD</t>
    </r>
    <r>
      <rPr>
        <b/>
        <sz val="14"/>
        <color theme="0"/>
        <rFont val="Calibri"/>
        <family val="2"/>
        <scheme val="minor"/>
      </rPr>
      <t>:</t>
    </r>
  </si>
  <si>
    <t>Cashed out LIRA</t>
  </si>
  <si>
    <t>My Book Cost</t>
  </si>
  <si>
    <r>
      <t xml:space="preserve">Adrian's LIRA </t>
    </r>
    <r>
      <rPr>
        <b/>
        <sz val="18"/>
        <color rgb="FF9A0000"/>
        <rFont val="Calibri"/>
        <family val="2"/>
        <scheme val="minor"/>
      </rPr>
      <t>(Closed July 2025)</t>
    </r>
  </si>
  <si>
    <t>Tech</t>
  </si>
  <si>
    <t>QDAY</t>
  </si>
  <si>
    <t>Hamilton Enhanced Technology DayMAX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</si>
  <si>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>BTCY.B(55k)--&gt;</t>
    </r>
    <r>
      <rPr>
        <b/>
        <sz val="14"/>
        <color rgb="FF00AA48"/>
        <rFont val="Calibri"/>
        <family val="2"/>
        <scheme val="minor"/>
      </rPr>
      <t>$28,320 Gain</t>
    </r>
    <r>
      <rPr>
        <b/>
        <sz val="14"/>
        <rFont val="Calibri"/>
        <family val="2"/>
        <scheme val="minor"/>
      </rPr>
      <t>,</t>
    </r>
    <r>
      <rPr>
        <b/>
        <sz val="14"/>
        <color rgb="FF00AA48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YTSL(30k) --&gt;</t>
    </r>
    <r>
      <rPr>
        <b/>
        <sz val="14"/>
        <color rgb="FF00AA48"/>
        <rFont val="Calibri"/>
        <family val="2"/>
        <scheme val="minor"/>
      </rPr>
      <t>$25,650 Gain</t>
    </r>
    <r>
      <rPr>
        <sz val="14"/>
        <color theme="1"/>
        <rFont val="Calibri"/>
        <family val="2"/>
        <scheme val="minor"/>
      </rPr>
      <t>, NVHE(15k)--&gt;</t>
    </r>
    <r>
      <rPr>
        <b/>
        <sz val="14"/>
        <color rgb="FFFF0000"/>
        <rFont val="Calibri"/>
        <family val="2"/>
        <scheme val="minor"/>
      </rPr>
      <t>$450 Loss</t>
    </r>
    <r>
      <rPr>
        <sz val="14"/>
        <color theme="1"/>
        <rFont val="Calibri"/>
        <family val="2"/>
        <scheme val="minor"/>
      </rPr>
      <t>, GDV(100k)--&gt;</t>
    </r>
    <r>
      <rPr>
        <b/>
        <sz val="14"/>
        <color rgb="FF00AA48"/>
        <rFont val="Calibri"/>
        <family val="2"/>
        <scheme val="minor"/>
      </rPr>
      <t>$7,336 Gain</t>
    </r>
    <r>
      <rPr>
        <sz val="14"/>
        <color theme="1"/>
        <rFont val="Calibri"/>
        <family val="2"/>
        <scheme val="minor"/>
      </rPr>
      <t>,  UTES(73k)--&gt;</t>
    </r>
    <r>
      <rPr>
        <b/>
        <sz val="14"/>
        <color rgb="FFFF0000"/>
        <rFont val="Calibri"/>
        <family val="2"/>
        <scheme val="minor"/>
      </rPr>
      <t>$5,206 Loss</t>
    </r>
    <r>
      <rPr>
        <sz val="14"/>
        <color theme="1"/>
        <rFont val="Calibri"/>
        <family val="2"/>
        <scheme val="minor"/>
      </rPr>
      <t>, RS(210k)</t>
    </r>
    <r>
      <rPr>
        <b/>
        <sz val="14"/>
        <rFont val="Calibri"/>
        <family val="2"/>
        <scheme val="minor"/>
      </rPr>
      <t>--&gt;</t>
    </r>
    <r>
      <rPr>
        <b/>
        <sz val="14"/>
        <color rgb="FFFF0000"/>
        <rFont val="Calibri"/>
        <family val="2"/>
        <scheme val="minor"/>
      </rPr>
      <t>$34,400 Loss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HYLD(40K), USCL(40K), QQCL(80K), HHIS(255K), MSTY(100K)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</si>
  <si>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HYLD(≈60k)--&gt;</t>
    </r>
    <r>
      <rPr>
        <b/>
        <sz val="14"/>
        <color rgb="FF00AA48"/>
        <rFont val="Calibri"/>
        <family val="2"/>
        <scheme val="minor"/>
      </rPr>
      <t>$196 Gain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(Swap to SDAY), QQCL(≈50k)--&gt;</t>
    </r>
    <r>
      <rPr>
        <b/>
        <sz val="14"/>
        <color rgb="FFFF0000"/>
        <rFont val="Calibri"/>
        <family val="2"/>
        <scheme val="minor"/>
      </rPr>
      <t>$1,799 Loss</t>
    </r>
    <r>
      <rPr>
        <sz val="14"/>
        <rFont val="Calibri"/>
        <family val="2"/>
        <scheme val="minor"/>
      </rPr>
      <t xml:space="preserve"> (Swap to QDAY), TSLY(10k)--&gt;</t>
    </r>
    <r>
      <rPr>
        <b/>
        <sz val="14"/>
        <color rgb="FF00AA48"/>
        <rFont val="Calibri"/>
        <family val="2"/>
        <scheme val="minor"/>
      </rPr>
      <t>$247 Gain</t>
    </r>
    <r>
      <rPr>
        <sz val="14"/>
        <rFont val="Calibri"/>
        <family val="2"/>
        <scheme val="minor"/>
      </rPr>
      <t xml:space="preserve"> (Swap to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QQCL (32.5k) HHIS(42.5k), HYLD(50k), HBTE(105k), HBIX(85k), MSTE(40k), QDAY(60k), SDAY(60k)</t>
    </r>
  </si>
  <si>
    <t>Harvest MSTR Enhanced High Income Shares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</si>
  <si>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HYLD(20k)--&gt;</t>
    </r>
    <r>
      <rPr>
        <b/>
        <sz val="14"/>
        <color rgb="FF00AA48"/>
        <rFont val="Calibri"/>
        <family val="2"/>
        <scheme val="minor"/>
      </rPr>
      <t xml:space="preserve">$426 Gain </t>
    </r>
    <r>
      <rPr>
        <sz val="14"/>
        <rFont val="Calibri"/>
        <family val="2"/>
        <scheme val="minor"/>
      </rPr>
      <t>+</t>
    </r>
    <r>
      <rPr>
        <b/>
        <sz val="14"/>
        <color rgb="FF00AA48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USCL(20k)--&gt;</t>
    </r>
    <r>
      <rPr>
        <b/>
        <sz val="14"/>
        <color rgb="FF00AA48"/>
        <rFont val="Calibri"/>
        <family val="2"/>
        <scheme val="minor"/>
      </rPr>
      <t>$343 Gain</t>
    </r>
    <r>
      <rPr>
        <sz val="14"/>
        <rFont val="Calibri"/>
        <family val="2"/>
        <scheme val="minor"/>
      </rPr>
      <t xml:space="preserve"> (Swap to SDAY), QQCL(100k)--&gt;</t>
    </r>
    <r>
      <rPr>
        <b/>
        <sz val="14"/>
        <color rgb="FFFF0000"/>
        <rFont val="Calibri"/>
        <family val="2"/>
        <scheme val="minor"/>
      </rPr>
      <t>$1,687 Loss</t>
    </r>
    <r>
      <rPr>
        <sz val="14"/>
        <rFont val="Calibri"/>
        <family val="2"/>
        <scheme val="minor"/>
      </rPr>
      <t xml:space="preserve"> (Swap to QDAY), HBIX(10k)--&gt;</t>
    </r>
    <r>
      <rPr>
        <b/>
        <sz val="14"/>
        <color rgb="FF00AA48"/>
        <rFont val="Calibri"/>
        <family val="2"/>
        <scheme val="minor"/>
      </rPr>
      <t>$372 Gain</t>
    </r>
    <r>
      <rPr>
        <sz val="14"/>
        <rFont val="Calibri"/>
        <family val="2"/>
        <scheme val="minor"/>
      </rPr>
      <t xml:space="preserve"> (Swap to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SDAY(40k), QDAY(100k), MSTE(20k), HBTE(10k), HHIS(20k)</t>
    </r>
  </si>
  <si>
    <t>Y - Split</t>
  </si>
  <si>
    <t>Average Annual Yield%:</t>
  </si>
  <si>
    <t>Global</t>
  </si>
  <si>
    <t>Y - 33%</t>
  </si>
  <si>
    <t>BIGY</t>
  </si>
  <si>
    <t>Evolve US Equity UltraYield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</si>
  <si>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USCL(280k)--&gt;</t>
    </r>
    <r>
      <rPr>
        <b/>
        <sz val="14"/>
        <color rgb="FF00B050"/>
        <rFont val="Calibri"/>
        <family val="2"/>
        <scheme val="minor"/>
      </rPr>
      <t xml:space="preserve">$8,971 Gain </t>
    </r>
    <r>
      <rPr>
        <sz val="14"/>
        <rFont val="Calibri"/>
        <family val="2"/>
        <scheme val="minor"/>
      </rPr>
      <t>(Swap to QQCL, HYLD, GLCL, BIGY, HBIX, HBTE)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color theme="1"/>
        <rFont val="Calibri"/>
        <family val="2"/>
        <scheme val="minor"/>
      </rPr>
      <t>QQCL(100k), HYLD(20k), GLCL(50k), BIGY(50k), HBTE(40k), HBIX(20k), MSTE(20k), HHIS(10k), LBS(5k)</t>
    </r>
  </si>
  <si>
    <t>Purpose Ether Yield ETF</t>
  </si>
  <si>
    <t>ETHY.B</t>
  </si>
  <si>
    <t>Ether</t>
  </si>
  <si>
    <t>CLSA</t>
  </si>
  <si>
    <t>G-X Enhanced Nasdaq-100 Covered Call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</si>
  <si>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SDAY(100k)--&gt;</t>
    </r>
    <r>
      <rPr>
        <b/>
        <sz val="14"/>
        <color rgb="FFFF0000"/>
        <rFont val="Calibri"/>
        <family val="2"/>
        <scheme val="minor"/>
      </rPr>
      <t>$315 Loss</t>
    </r>
    <r>
      <rPr>
        <sz val="14"/>
        <rFont val="Calibri"/>
        <family val="2"/>
        <scheme val="minor"/>
      </rPr>
      <t xml:space="preserve"> (Swap to HYLD, QDAY), LBS(5k)--&gt;</t>
    </r>
    <r>
      <rPr>
        <b/>
        <sz val="14"/>
        <color rgb="FF00AA48"/>
        <rFont val="Calibri"/>
        <family val="2"/>
        <scheme val="minor"/>
      </rPr>
      <t xml:space="preserve">$555 Gain </t>
    </r>
    <r>
      <rPr>
        <sz val="14"/>
        <rFont val="Calibri"/>
        <family val="2"/>
        <scheme val="minor"/>
      </rPr>
      <t>(Swap to CLSA)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HYLD(60k), QDAY(40k), HHIS(10k), BIGY(10k), GLCL(10k), MSTE(15k), ETHY.B(10k), CLSA(9.5k)</t>
    </r>
  </si>
  <si>
    <t>Current Price</t>
  </si>
  <si>
    <t>Book vs Price %</t>
  </si>
  <si>
    <t>Unrealized Total Return</t>
  </si>
  <si>
    <t>Date</t>
  </si>
  <si>
    <t>Shares Purchased</t>
  </si>
  <si>
    <t>Purchase Price</t>
  </si>
  <si>
    <t>Cost</t>
  </si>
  <si>
    <t>Total: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</si>
  <si>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HBIX(20k)--&gt;</t>
    </r>
    <r>
      <rPr>
        <b/>
        <sz val="14"/>
        <color rgb="FFFF0000"/>
        <rFont val="Calibri"/>
        <family val="2"/>
        <scheme val="minor"/>
      </rPr>
      <t xml:space="preserve">$2,451 Loss </t>
    </r>
    <r>
      <rPr>
        <sz val="14"/>
        <rFont val="Calibri"/>
        <family val="2"/>
        <scheme val="minor"/>
      </rPr>
      <t>(Swap to HBTE) GLCL(10k)--&gt;</t>
    </r>
    <r>
      <rPr>
        <b/>
        <sz val="14"/>
        <color rgb="FF00B050"/>
        <rFont val="Calibri"/>
        <family val="2"/>
        <scheme val="minor"/>
      </rPr>
      <t>$ 1,037Gain</t>
    </r>
    <r>
      <rPr>
        <sz val="14"/>
        <rFont val="Calibri"/>
        <family val="2"/>
        <scheme val="minor"/>
      </rPr>
      <t xml:space="preserve"> (Swap to BIGY, ETHY.B,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MSTE(12.2k), ETHY.B(2.5k), HHIS(10k), BIGY(15k), CLSA(2.7k), HBTE(20k)</t>
    </r>
  </si>
  <si>
    <t>December 1st, 2025</t>
  </si>
  <si>
    <t>HDIV</t>
  </si>
  <si>
    <t>N.America</t>
  </si>
  <si>
    <t>Hamilton Enhanced Canadian Covered Call ETF</t>
  </si>
  <si>
    <t>December 8th, 2025</t>
  </si>
  <si>
    <t>December 15th, 2025</t>
  </si>
  <si>
    <t>Lifetime Distributions</t>
  </si>
  <si>
    <t>Unrealized Gain/Loss</t>
  </si>
  <si>
    <t>December 22nd, 2025</t>
  </si>
  <si>
    <t>December 24th, 2025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</si>
  <si>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GLCL(50k)--&gt;</t>
    </r>
    <r>
      <rPr>
        <b/>
        <sz val="14"/>
        <color rgb="FF00B050"/>
        <rFont val="Calibri"/>
        <family val="2"/>
        <scheme val="minor"/>
      </rPr>
      <t>$11,146 Gain</t>
    </r>
    <r>
      <rPr>
        <sz val="14"/>
        <rFont val="Calibri"/>
        <family val="2"/>
        <scheme val="minor"/>
      </rPr>
      <t xml:space="preserve"> (Swap to HBIX, MSTE, ETHY.B)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HBIX(50k), MSTE(12.5k), ETHY.B(5k), HHIS(10k), BIGY(20k), CLSA(2.4k)</t>
    </r>
  </si>
  <si>
    <t>Cumulative Total Return% (Unrealized):</t>
  </si>
  <si>
    <t>Cumulative Total Return$ (Unrealized):</t>
  </si>
  <si>
    <t>December 30th, 2025</t>
  </si>
  <si>
    <t>Jan. 6th, 2026</t>
  </si>
  <si>
    <t>70% Canada/30% U.S. Stocks + 25% Leverage</t>
  </si>
  <si>
    <t>Jan. 12th, 2026</t>
  </si>
  <si>
    <t>"S&amp;P 500" w/Covered Calls + 25% Leverage</t>
  </si>
  <si>
    <t>Nasdaq-100 w/Covered Calls + 25% Leverage</t>
  </si>
  <si>
    <t>Annual Div. Rate</t>
  </si>
  <si>
    <t>Monthly Distributions</t>
  </si>
  <si>
    <t>ECHI</t>
  </si>
  <si>
    <t>Canada</t>
  </si>
  <si>
    <t>Ninepoint Enhanced Canadian HighShares ETF</t>
  </si>
  <si>
    <t>Jan. 20th, 2026</t>
  </si>
  <si>
    <t>20 U.S. Stocks w/Covered Calls + 25% Leverage</t>
  </si>
  <si>
    <t>Jan. 26th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</si>
  <si>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QQCL (200k)--&gt;</t>
    </r>
    <r>
      <rPr>
        <b/>
        <sz val="14"/>
        <color rgb="FF00B050"/>
        <rFont val="Calibri"/>
        <family val="2"/>
        <scheme val="minor"/>
      </rPr>
      <t xml:space="preserve">$5,158 Capital Gain </t>
    </r>
    <r>
      <rPr>
        <b/>
        <sz val="14"/>
        <rFont val="Calibri"/>
        <family val="2"/>
        <scheme val="minor"/>
      </rPr>
      <t>--&gt;</t>
    </r>
    <r>
      <rPr>
        <sz val="14"/>
        <rFont val="Calibri"/>
        <family val="2"/>
        <scheme val="minor"/>
      </rPr>
      <t>Swap to QDAY(100k), HHIS(70k), HDIV(17k), ECHI(20k), CLSA(5k)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QDAY(100k), HHIS(80k), BIGY(20k), HDIV(20k), ECHI(20k), CLSA(5k), ETHY.B(5k)</t>
    </r>
  </si>
  <si>
    <t>Feb. 2nd, 2026</t>
  </si>
  <si>
    <t>Feb. 11th 2026</t>
  </si>
  <si>
    <t>Monthly Distribution Income (NET):</t>
  </si>
  <si>
    <t>Book Cost vs Value% (Unrealized):</t>
  </si>
  <si>
    <t>Feb. 18th, 2026</t>
  </si>
  <si>
    <t>Feb. 23rd, 2026</t>
  </si>
  <si>
    <t>March 3rd, 2026</t>
  </si>
  <si>
    <t>March 5th, 2026</t>
  </si>
  <si>
    <t>--&gt;25k from HBIX Sale</t>
  </si>
  <si>
    <t>March 10th, 2026</t>
  </si>
  <si>
    <t>Ether w/Covered Calls + 25% Leverage</t>
  </si>
  <si>
    <t>Equity Positions</t>
  </si>
  <si>
    <t>2026 Profit:</t>
  </si>
  <si>
    <t>March 17th, 2026</t>
  </si>
  <si>
    <t>Total Distribution Income (Realized):</t>
  </si>
  <si>
    <t>Total Capital Gains (Realized):</t>
  </si>
  <si>
    <t>Combined Total Return (Realized):</t>
  </si>
  <si>
    <t>My Yield</t>
  </si>
  <si>
    <t xml:space="preserve"> - Maximize Income, Total Returns &amp; Tax Efficiency</t>
  </si>
  <si>
    <t>March 23rd, 2026</t>
  </si>
  <si>
    <t>Annual Distributions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</si>
  <si>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HBIX(160k)</t>
    </r>
    <r>
      <rPr>
        <b/>
        <sz val="14"/>
        <color rgb="FFFF0000"/>
        <rFont val="Calibri"/>
        <family val="2"/>
        <scheme val="minor"/>
      </rPr>
      <t xml:space="preserve">--&gt;59,586 Capital Loss </t>
    </r>
    <r>
      <rPr>
        <sz val="14"/>
        <rFont val="Calibri"/>
        <family val="2"/>
        <scheme val="minor"/>
      </rPr>
      <t>--&gt;Swap to HBTE(75k), MSTE(25k)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MSTE(35k), HBTE(75k), HHIS(10k), BIGY(10k), HYLD(10k), ECHI(0.5k)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</si>
  <si>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HHIS(10k), BIGY(10k), HBIX(10k), ETHY.B(5k), ECHI(4.6k)</t>
    </r>
  </si>
  <si>
    <t>March 31st,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</si>
  <si>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MSTE(k), XXXX(k), XXXX(k), XXXX(k), XXXX(k)</t>
    </r>
  </si>
  <si>
    <t>April 7th, 2026</t>
  </si>
  <si>
    <t>April 15th, 2026</t>
  </si>
  <si>
    <t>Tech Stocks w/0DTE Covered Calls + 25% Leverage</t>
  </si>
  <si>
    <t>April 20th, 2026</t>
  </si>
  <si>
    <t>Brompton Global Equity HighPay ETF</t>
  </si>
  <si>
    <t>PAYG</t>
  </si>
  <si>
    <t>20 Global Stocks w/Covered Calls + 25% Leverage</t>
  </si>
  <si>
    <t>ETF</t>
  </si>
  <si>
    <t>Bitcoin &amp; Ether Positions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</si>
  <si>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 (50k in TFSA)--&gt;</t>
    </r>
    <r>
      <rPr>
        <b/>
        <sz val="14"/>
        <color rgb="FF00B050"/>
        <rFont val="Calibri"/>
        <family val="2"/>
        <scheme val="minor"/>
      </rPr>
      <t>$407 Capital Gain</t>
    </r>
    <r>
      <rPr>
        <sz val="14"/>
        <rFont val="Calibri"/>
        <family val="2"/>
        <scheme val="minor"/>
      </rPr>
      <t xml:space="preserve"> --&gt;Swap to CLSA(25k), ECHI(25k)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HYLD(10k), HHIS(10k), BIGY(10k), HBTE(5k), CLSA(25k), ECHI(25k), ETHY.B(9.6k)</t>
    </r>
  </si>
  <si>
    <t>April 27th, 2026</t>
  </si>
  <si>
    <t>Brompton Split Corp. Enhanced Income ETF</t>
  </si>
  <si>
    <t>May 6th , 2026</t>
  </si>
  <si>
    <t>May 11th, 2026</t>
  </si>
  <si>
    <t>Various Split Share Funds (≈72% Financials)</t>
  </si>
  <si>
    <t>Commodities</t>
  </si>
  <si>
    <t>Commodity Producers w/Covered Calls + 25% Lev.</t>
  </si>
  <si>
    <t>CMCL</t>
  </si>
  <si>
    <t>May 19th, 2026</t>
  </si>
  <si>
    <t>G-X Enhanced All-In-One Commodity Producers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</si>
  <si>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MSTE(9.5k), HYLD(10k), BIGY(20k), CLSA(5k), ETHY.B(5k)</t>
    </r>
  </si>
  <si>
    <t>June 1st, 2026</t>
  </si>
  <si>
    <t>Strategy (MSTR) w/Covered Calls + 25% Leverage</t>
  </si>
  <si>
    <t>Tax Refund (Estimate Based on 2025*):</t>
  </si>
  <si>
    <t>Tech/Bitcoin</t>
  </si>
  <si>
    <t xml:space="preserve"> - Invest 40k/Month in Equity Positions</t>
  </si>
  <si>
    <t>June 16th,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</si>
  <si>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MSTE(6k), HYLD(10k), BIGY(10k), PAYG(10k), CMCL(10k)</t>
    </r>
  </si>
  <si>
    <t>14 U.S. Stocks w/Covered Calls + 33% Leverage</t>
  </si>
  <si>
    <t>AI Infrastructure/Bitcoin w/Covered Calls + 25% Lev.</t>
  </si>
  <si>
    <t>13 CAD Stocks w/Covered Calls + 25% Leverage</t>
  </si>
  <si>
    <t>June 23rd, 2026</t>
  </si>
  <si>
    <t>June 8th, 2026</t>
  </si>
  <si>
    <t xml:space="preserve"> - Get PAYG, HDIV &amp; CMCL to 50K</t>
  </si>
  <si>
    <r>
      <t xml:space="preserve">Portfolio Value vs Book Cost </t>
    </r>
    <r>
      <rPr>
        <b/>
        <sz val="14"/>
        <color theme="0"/>
        <rFont val="Calibri"/>
        <family val="2"/>
        <scheme val="minor"/>
      </rPr>
      <t>(Not Total Return)</t>
    </r>
  </si>
  <si>
    <t>Portfolio Long &amp; Short Term Objectives</t>
  </si>
  <si>
    <t>Total Profit (Realized)</t>
  </si>
  <si>
    <t>Lifetime Total Return (Realized IF I Sell Everything)</t>
  </si>
  <si>
    <t xml:space="preserve"> - Invest 2k/Week in MSTE (≈15%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</si>
</sst>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;\-&quot;$&quot;#,##0.00"/>
    <numFmt numFmtId="8" formatCode="&quot;$&quot;#,##0.00;[Red]\-&quot;$&quot;#,##0.00"/>
    <numFmt numFmtId="164" formatCode="&quot;$&quot;#,##0.00_);[Red]\(&quot;$&quot;#,##0.00\)"/>
    <numFmt numFmtId="165" formatCode="&quot;$&quot;#,##0.00"/>
    <numFmt numFmtId="166" formatCode="[$USD]\ #,##0.00;[Red][$USD]\ #,##0.00"/>
    <numFmt numFmtId="167" formatCode="[$CAD]\ #,##0.00"/>
    <numFmt numFmtId="168" formatCode="[$CAD]\ #,##0.00;[Red][$CAD]\ #,##0.00"/>
    <numFmt numFmtId="169" formatCode="&quot;$&quot;#,##0"/>
    <numFmt numFmtId="170" formatCode="[$CAD]\ #,##0"/>
    <numFmt numFmtId="171" formatCode="&quot;$&quot;#,##0.00;[Red]&quot;$&quot;#,##0.00"/>
    <numFmt numFmtId="172" formatCode="[$-F800]dddd\,\ mmmm\ dd\,\ yyyy"/>
    <numFmt numFmtId="173" formatCode="&quot;$&quot;#,##0.0000"/>
  </numFmts>
  <fonts count="5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18"/>
      <name val="Calibri"/>
      <family val="2"/>
      <scheme val="minor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4"/>
      <name val="Calibri"/>
      <family val="2"/>
      <scheme val="minor"/>
    </font>
    <font>
      <u/>
      <sz val="14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7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4"/>
      <color indexed="81"/>
      <name val="Tahoma"/>
      <family val="2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indexed="81"/>
      <name val="Tahoma"/>
      <family val="2"/>
    </font>
    <font>
      <b/>
      <sz val="14"/>
      <color theme="8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AA48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9A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16"/>
      <color theme="8"/>
      <name val="Calibri"/>
      <family val="2"/>
      <scheme val="minor"/>
    </font>
    <font>
      <b/>
      <sz val="12.5"/>
      <color rgb="FF00B05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5A5A5A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36" fillId="0" borderId="0"/>
    <xf numFmtId="0" fontId="11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7" fillId="0" borderId="1" xfId="0" applyFont="1" applyBorder="1" applyAlignment="1">
      <alignment vertical="top" wrapText="1"/>
    </xf>
    <xf numFmtId="49" fontId="9" fillId="0" borderId="1" xfId="0" applyNumberFormat="1" applyFont="1" applyBorder="1"/>
    <xf numFmtId="168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0" borderId="9" xfId="0" applyFont="1" applyBorder="1" applyAlignment="1">
      <alignment horizontal="left" vertical="top" wrapText="1"/>
    </xf>
    <xf numFmtId="0" fontId="0" fillId="2" borderId="14" xfId="0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10" fontId="3" fillId="5" borderId="6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right" vertical="center" wrapText="1"/>
    </xf>
    <xf numFmtId="0" fontId="32" fillId="5" borderId="1" xfId="0" applyFont="1" applyFill="1" applyBorder="1" applyAlignment="1">
      <alignment vertical="center" wrapText="1"/>
    </xf>
    <xf numFmtId="165" fontId="32" fillId="5" borderId="1" xfId="0" applyNumberFormat="1" applyFont="1" applyFill="1" applyBorder="1" applyAlignment="1">
      <alignment horizontal="center" vertical="center" wrapText="1"/>
    </xf>
    <xf numFmtId="10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left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9" fontId="33" fillId="5" borderId="3" xfId="0" applyNumberFormat="1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10" fontId="19" fillId="3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top" wrapText="1"/>
    </xf>
    <xf numFmtId="0" fontId="36" fillId="0" borderId="0" xfId="2" applyAlignment="1">
      <alignment wrapText="1"/>
    </xf>
    <xf numFmtId="0" fontId="36" fillId="0" borderId="0" xfId="2" applyAlignment="1">
      <alignment horizontal="center" vertical="center" wrapText="1"/>
    </xf>
    <xf numFmtId="0" fontId="36" fillId="2" borderId="0" xfId="2" applyFill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top" wrapText="1"/>
    </xf>
    <xf numFmtId="0" fontId="10" fillId="2" borderId="14" xfId="2" applyFont="1" applyFill="1" applyBorder="1" applyAlignment="1">
      <alignment horizontal="center" vertical="center" wrapText="1"/>
    </xf>
    <xf numFmtId="0" fontId="36" fillId="2" borderId="0" xfId="2" applyFill="1" applyAlignment="1">
      <alignment wrapText="1"/>
    </xf>
    <xf numFmtId="0" fontId="10" fillId="9" borderId="2" xfId="2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horizontal="left" vertical="center" wrapText="1"/>
    </xf>
    <xf numFmtId="0" fontId="38" fillId="5" borderId="1" xfId="3" applyFont="1" applyFill="1" applyBorder="1" applyAlignment="1">
      <alignment horizontal="center" vertical="center" wrapText="1"/>
    </xf>
    <xf numFmtId="0" fontId="32" fillId="5" borderId="1" xfId="2" applyFont="1" applyFill="1" applyBorder="1" applyAlignment="1">
      <alignment vertical="center" wrapText="1"/>
    </xf>
    <xf numFmtId="165" fontId="32" fillId="5" borderId="1" xfId="2" applyNumberFormat="1" applyFont="1" applyFill="1" applyBorder="1" applyAlignment="1">
      <alignment horizontal="center" vertical="center" wrapText="1"/>
    </xf>
    <xf numFmtId="10" fontId="32" fillId="5" borderId="1" xfId="2" applyNumberFormat="1" applyFont="1" applyFill="1" applyBorder="1" applyAlignment="1">
      <alignment horizontal="center" vertical="center" wrapText="1"/>
    </xf>
    <xf numFmtId="3" fontId="32" fillId="5" borderId="1" xfId="2" applyNumberFormat="1" applyFont="1" applyFill="1" applyBorder="1" applyAlignment="1">
      <alignment horizontal="center" vertical="center" wrapText="1"/>
    </xf>
    <xf numFmtId="164" fontId="32" fillId="5" borderId="1" xfId="2" applyNumberFormat="1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horizontal="left" wrapText="1"/>
    </xf>
    <xf numFmtId="0" fontId="32" fillId="5" borderId="1" xfId="2" applyFont="1" applyFill="1" applyBorder="1" applyAlignment="1">
      <alignment horizontal="left" vertical="center" wrapText="1"/>
    </xf>
    <xf numFmtId="0" fontId="39" fillId="5" borderId="1" xfId="3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vertical="center" wrapText="1"/>
    </xf>
    <xf numFmtId="0" fontId="13" fillId="5" borderId="9" xfId="2" applyFont="1" applyFill="1" applyBorder="1" applyAlignment="1">
      <alignment wrapText="1"/>
    </xf>
    <xf numFmtId="0" fontId="13" fillId="5" borderId="10" xfId="2" applyFont="1" applyFill="1" applyBorder="1" applyAlignment="1">
      <alignment wrapText="1"/>
    </xf>
    <xf numFmtId="0" fontId="13" fillId="5" borderId="15" xfId="2" applyFont="1" applyFill="1" applyBorder="1" applyAlignment="1">
      <alignment wrapText="1"/>
    </xf>
    <xf numFmtId="0" fontId="10" fillId="2" borderId="1" xfId="2" applyFont="1" applyFill="1" applyBorder="1" applyAlignment="1">
      <alignment horizontal="right" vertical="center" wrapText="1"/>
    </xf>
    <xf numFmtId="169" fontId="10" fillId="2" borderId="1" xfId="2" applyNumberFormat="1" applyFont="1" applyFill="1" applyBorder="1" applyAlignment="1">
      <alignment horizontal="center" vertical="center" wrapText="1"/>
    </xf>
    <xf numFmtId="10" fontId="19" fillId="3" borderId="2" xfId="2" applyNumberFormat="1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wrapText="1"/>
    </xf>
    <xf numFmtId="0" fontId="13" fillId="5" borderId="0" xfId="2" applyFont="1" applyFill="1" applyAlignment="1">
      <alignment wrapText="1"/>
    </xf>
    <xf numFmtId="0" fontId="13" fillId="5" borderId="7" xfId="2" applyFont="1" applyFill="1" applyBorder="1" applyAlignment="1">
      <alignment wrapText="1"/>
    </xf>
    <xf numFmtId="7" fontId="5" fillId="3" borderId="2" xfId="2" applyNumberFormat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right" vertical="center" wrapText="1"/>
    </xf>
    <xf numFmtId="10" fontId="34" fillId="2" borderId="6" xfId="2" applyNumberFormat="1" applyFont="1" applyFill="1" applyBorder="1" applyAlignment="1">
      <alignment horizontal="center" vertical="center" wrapText="1"/>
    </xf>
    <xf numFmtId="7" fontId="5" fillId="3" borderId="9" xfId="2" applyNumberFormat="1" applyFont="1" applyFill="1" applyBorder="1" applyAlignment="1">
      <alignment horizontal="center" vertical="center" wrapText="1"/>
    </xf>
    <xf numFmtId="0" fontId="31" fillId="2" borderId="13" xfId="2" applyFont="1" applyFill="1" applyBorder="1" applyAlignment="1">
      <alignment wrapText="1"/>
    </xf>
    <xf numFmtId="0" fontId="31" fillId="2" borderId="4" xfId="2" applyFont="1" applyFill="1" applyBorder="1" applyAlignment="1">
      <alignment wrapText="1"/>
    </xf>
    <xf numFmtId="0" fontId="31" fillId="2" borderId="8" xfId="2" applyFont="1" applyFill="1" applyBorder="1" applyAlignment="1">
      <alignment wrapText="1"/>
    </xf>
    <xf numFmtId="0" fontId="13" fillId="2" borderId="11" xfId="2" applyFont="1" applyFill="1" applyBorder="1" applyAlignment="1">
      <alignment wrapText="1"/>
    </xf>
    <xf numFmtId="0" fontId="13" fillId="2" borderId="0" xfId="2" applyFont="1" applyFill="1" applyAlignment="1">
      <alignment wrapText="1"/>
    </xf>
    <xf numFmtId="0" fontId="13" fillId="2" borderId="7" xfId="2" applyFont="1" applyFill="1" applyBorder="1" applyAlignment="1">
      <alignment wrapText="1"/>
    </xf>
    <xf numFmtId="0" fontId="36" fillId="0" borderId="0" xfId="2" applyAlignment="1">
      <alignment vertical="center" wrapText="1"/>
    </xf>
    <xf numFmtId="0" fontId="36" fillId="0" borderId="0" xfId="2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/>
    </xf>
    <xf numFmtId="170" fontId="10" fillId="2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19" fillId="5" borderId="1" xfId="0" applyNumberFormat="1" applyFont="1" applyFill="1" applyBorder="1" applyAlignment="1">
      <alignment horizontal="center" vertical="center" wrapText="1"/>
    </xf>
    <xf numFmtId="167" fontId="32" fillId="5" borderId="1" xfId="0" applyNumberFormat="1" applyFont="1" applyFill="1" applyBorder="1" applyAlignment="1">
      <alignment horizontal="center" vertical="center" wrapText="1"/>
    </xf>
    <xf numFmtId="168" fontId="32" fillId="5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167" fontId="34" fillId="5" borderId="1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0" fontId="21" fillId="2" borderId="1" xfId="0" applyNumberFormat="1" applyFont="1" applyFill="1" applyBorder="1" applyAlignment="1">
      <alignment horizontal="left" vertical="center" wrapText="1"/>
    </xf>
    <xf numFmtId="10" fontId="21" fillId="2" borderId="13" xfId="0" applyNumberFormat="1" applyFont="1" applyFill="1" applyBorder="1" applyAlignment="1">
      <alignment horizontal="left" vertical="center" wrapText="1"/>
    </xf>
    <xf numFmtId="168" fontId="29" fillId="2" borderId="1" xfId="0" applyNumberFormat="1" applyFont="1" applyFill="1" applyBorder="1" applyAlignment="1">
      <alignment horizontal="left" vertical="center" wrapText="1"/>
    </xf>
    <xf numFmtId="167" fontId="29" fillId="2" borderId="1" xfId="0" applyNumberFormat="1" applyFont="1" applyFill="1" applyBorder="1" applyAlignment="1">
      <alignment horizontal="left" vertical="center" wrapText="1"/>
    </xf>
    <xf numFmtId="0" fontId="0" fillId="11" borderId="10" xfId="0" applyFill="1" applyBorder="1" applyAlignment="1">
      <alignment vertical="center" wrapText="1"/>
    </xf>
    <xf numFmtId="0" fontId="0" fillId="11" borderId="0" xfId="0" applyFill="1" applyAlignment="1">
      <alignment vertical="center" wrapText="1"/>
    </xf>
    <xf numFmtId="0" fontId="0" fillId="11" borderId="9" xfId="0" applyFill="1" applyBorder="1" applyAlignment="1">
      <alignment vertical="center" wrapText="1"/>
    </xf>
    <xf numFmtId="0" fontId="0" fillId="11" borderId="11" xfId="0" applyFill="1" applyBorder="1" applyAlignment="1">
      <alignment vertical="center" wrapText="1"/>
    </xf>
    <xf numFmtId="0" fontId="32" fillId="5" borderId="1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70" fontId="21" fillId="2" borderId="1" xfId="0" applyNumberFormat="1" applyFont="1" applyFill="1" applyBorder="1" applyAlignment="1">
      <alignment horizontal="left" vertical="center" wrapText="1"/>
    </xf>
    <xf numFmtId="0" fontId="41" fillId="2" borderId="0" xfId="0" applyFont="1" applyFill="1" applyAlignment="1">
      <alignment wrapText="1"/>
    </xf>
    <xf numFmtId="170" fontId="10" fillId="2" borderId="1" xfId="0" applyNumberFormat="1" applyFont="1" applyFill="1" applyBorder="1" applyAlignment="1">
      <alignment horizontal="left" vertical="center" wrapText="1"/>
    </xf>
    <xf numFmtId="0" fontId="31" fillId="2" borderId="0" xfId="0" applyFont="1" applyFill="1" applyAlignment="1">
      <alignment vertical="center" wrapText="1"/>
    </xf>
    <xf numFmtId="10" fontId="33" fillId="5" borderId="3" xfId="0" applyNumberFormat="1" applyFont="1" applyFill="1" applyBorder="1" applyAlignment="1">
      <alignment horizontal="center" vertical="center" wrapText="1"/>
    </xf>
    <xf numFmtId="171" fontId="32" fillId="5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0" fontId="50" fillId="2" borderId="10" xfId="0" applyNumberFormat="1" applyFont="1" applyFill="1" applyBorder="1" applyAlignment="1">
      <alignment horizontal="left" vertical="top" wrapText="1"/>
    </xf>
    <xf numFmtId="167" fontId="50" fillId="2" borderId="10" xfId="0" applyNumberFormat="1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32" fillId="5" borderId="1" xfId="0" applyFont="1" applyFill="1" applyBorder="1" applyAlignment="1">
      <alignment horizontal="center" vertical="center" wrapText="1"/>
    </xf>
    <xf numFmtId="10" fontId="33" fillId="5" borderId="1" xfId="0" applyNumberFormat="1" applyFont="1" applyFill="1" applyBorder="1" applyAlignment="1">
      <alignment horizontal="center" vertical="center" wrapText="1"/>
    </xf>
    <xf numFmtId="8" fontId="52" fillId="5" borderId="1" xfId="0" applyNumberFormat="1" applyFont="1" applyFill="1" applyBorder="1" applyAlignment="1">
      <alignment horizontal="center" vertical="center" wrapText="1"/>
    </xf>
    <xf numFmtId="8" fontId="53" fillId="5" borderId="1" xfId="0" applyNumberFormat="1" applyFont="1" applyFill="1" applyBorder="1" applyAlignment="1">
      <alignment horizontal="center" vertical="center" wrapText="1"/>
    </xf>
    <xf numFmtId="10" fontId="3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/>
    <xf numFmtId="172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165" fontId="37" fillId="0" borderId="1" xfId="0" applyNumberFormat="1" applyFont="1" applyBorder="1" applyAlignment="1">
      <alignment horizontal="center"/>
    </xf>
    <xf numFmtId="165" fontId="37" fillId="0" borderId="1" xfId="0" applyNumberFormat="1" applyFont="1" applyBorder="1" applyAlignment="1">
      <alignment horizontal="center" vertical="center"/>
    </xf>
    <xf numFmtId="0" fontId="48" fillId="14" borderId="1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vertical="center" wrapText="1"/>
    </xf>
    <xf numFmtId="10" fontId="5" fillId="2" borderId="0" xfId="0" applyNumberFormat="1" applyFont="1" applyFill="1" applyAlignment="1">
      <alignment horizontal="left" vertical="center" wrapText="1"/>
    </xf>
    <xf numFmtId="172" fontId="48" fillId="3" borderId="14" xfId="0" applyNumberFormat="1" applyFont="1" applyFill="1" applyBorder="1" applyAlignment="1">
      <alignment horizontal="center" vertical="center"/>
    </xf>
    <xf numFmtId="3" fontId="48" fillId="3" borderId="14" xfId="0" applyNumberFormat="1" applyFont="1" applyFill="1" applyBorder="1" applyAlignment="1">
      <alignment horizontal="center" vertical="center"/>
    </xf>
    <xf numFmtId="173" fontId="48" fillId="3" borderId="14" xfId="0" applyNumberFormat="1" applyFont="1" applyFill="1" applyBorder="1" applyAlignment="1">
      <alignment horizontal="center" vertical="center"/>
    </xf>
    <xf numFmtId="17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72" fontId="37" fillId="15" borderId="1" xfId="0" applyNumberFormat="1" applyFont="1" applyFill="1" applyBorder="1" applyAlignment="1">
      <alignment horizontal="center"/>
    </xf>
    <xf numFmtId="0" fontId="37" fillId="15" borderId="1" xfId="0" applyFont="1" applyFill="1" applyBorder="1" applyAlignment="1">
      <alignment horizontal="center"/>
    </xf>
    <xf numFmtId="165" fontId="37" fillId="15" borderId="1" xfId="0" applyNumberFormat="1" applyFont="1" applyFill="1" applyBorder="1" applyAlignment="1">
      <alignment horizontal="center"/>
    </xf>
    <xf numFmtId="165" fontId="37" fillId="1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9" fontId="33" fillId="5" borderId="1" xfId="0" applyNumberFormat="1" applyFont="1" applyFill="1" applyBorder="1" applyAlignment="1">
      <alignment horizontal="center" vertical="center" wrapText="1"/>
    </xf>
    <xf numFmtId="170" fontId="5" fillId="2" borderId="6" xfId="0" applyNumberFormat="1" applyFont="1" applyFill="1" applyBorder="1" applyAlignment="1">
      <alignment horizontal="left" vertical="center" wrapText="1"/>
    </xf>
    <xf numFmtId="8" fontId="52" fillId="3" borderId="1" xfId="0" applyNumberFormat="1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vertical="center" wrapText="1"/>
    </xf>
    <xf numFmtId="0" fontId="44" fillId="16" borderId="1" xfId="1" applyFont="1" applyFill="1" applyBorder="1" applyAlignment="1">
      <alignment horizontal="center" vertical="center" wrapText="1"/>
    </xf>
    <xf numFmtId="0" fontId="43" fillId="16" borderId="1" xfId="1" applyFont="1" applyFill="1" applyBorder="1" applyAlignment="1">
      <alignment horizontal="center" vertical="center" wrapText="1"/>
    </xf>
    <xf numFmtId="170" fontId="56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70" fontId="5" fillId="2" borderId="1" xfId="0" applyNumberFormat="1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22" fillId="6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42" fillId="2" borderId="11" xfId="0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2" fillId="2" borderId="7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44" fillId="9" borderId="2" xfId="1" applyFont="1" applyFill="1" applyBorder="1" applyAlignment="1">
      <alignment horizontal="center" vertical="center" wrapText="1"/>
    </xf>
    <xf numFmtId="0" fontId="44" fillId="9" borderId="5" xfId="1" applyFont="1" applyFill="1" applyBorder="1" applyAlignment="1">
      <alignment horizontal="center" vertical="center" wrapText="1"/>
    </xf>
    <xf numFmtId="0" fontId="44" fillId="9" borderId="3" xfId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0" fillId="2" borderId="1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9" fontId="55" fillId="3" borderId="11" xfId="0" applyNumberFormat="1" applyFont="1" applyFill="1" applyBorder="1" applyAlignment="1">
      <alignment horizontal="center"/>
    </xf>
    <xf numFmtId="49" fontId="55" fillId="3" borderId="0" xfId="0" applyNumberFormat="1" applyFont="1" applyFill="1" applyAlignment="1">
      <alignment horizontal="center"/>
    </xf>
    <xf numFmtId="0" fontId="19" fillId="5" borderId="2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12" fillId="11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22" fillId="6" borderId="2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wrapText="1"/>
    </xf>
    <xf numFmtId="0" fontId="28" fillId="4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horizont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37" fillId="6" borderId="0" xfId="2" applyFont="1" applyFill="1" applyAlignment="1">
      <alignment horizontal="center" wrapText="1"/>
    </xf>
    <xf numFmtId="0" fontId="36" fillId="10" borderId="11" xfId="2" applyFill="1" applyBorder="1" applyAlignment="1">
      <alignment horizontal="center" vertical="center" wrapText="1"/>
    </xf>
    <xf numFmtId="0" fontId="36" fillId="5" borderId="0" xfId="2" applyFill="1" applyAlignment="1">
      <alignment horizontal="center" wrapText="1"/>
    </xf>
    <xf numFmtId="0" fontId="1" fillId="10" borderId="5" xfId="2" applyFont="1" applyFill="1" applyBorder="1" applyAlignment="1">
      <alignment horizontal="center" vertical="center" wrapText="1"/>
    </xf>
    <xf numFmtId="0" fontId="1" fillId="10" borderId="3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wrapText="1"/>
    </xf>
    <xf numFmtId="0" fontId="13" fillId="6" borderId="3" xfId="2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">
    <cellStyle name="Hyperlink" xfId="1" builtinId="8"/>
    <cellStyle name="Hyperlink 3" xfId="3" xr:uid="{1576C09D-03AD-4A44-8F6B-F024D798CF4F}"/>
    <cellStyle name="Normal" xfId="0" builtinId="0"/>
    <cellStyle name="Normal 6" xfId="2" xr:uid="{0CE99BAC-7A5E-4737-98DC-A187D9DC302E}"/>
  </cellStyles>
  <dxfs count="0"/>
  <tableStyles count="0" defaultTableStyle="TableStyleMedium2" defaultPivotStyle="PivotStyleLight16"/>
  <colors>
    <mruColors>
      <color rgb="FFFFCC66"/>
      <color rgb="FF000000"/>
      <color rgb="FF5A5A5A"/>
      <color rgb="FFF99D9D"/>
      <color rgb="FFFF8E85"/>
      <color rgb="FFE6AF00"/>
      <color rgb="FFFFFF9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66155</xdr:colOff>
      <xdr:row>0</xdr:row>
      <xdr:rowOff>6661</xdr:rowOff>
    </xdr:from>
    <xdr:to>
      <xdr:col>3</xdr:col>
      <xdr:colOff>605661</xdr:colOff>
      <xdr:row>3</xdr:row>
      <xdr:rowOff>1640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33558-E70A-552F-1B15-229260BB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369" y="6661"/>
          <a:ext cx="607542" cy="620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2383</xdr:rowOff>
    </xdr:from>
    <xdr:to>
      <xdr:col>0</xdr:col>
      <xdr:colOff>741757</xdr:colOff>
      <xdr:row>2</xdr:row>
      <xdr:rowOff>220265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AD1AB-8449-4461-8A00-665385BE7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2383"/>
          <a:ext cx="717945" cy="7179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08D815A-386A-4228-B340-DBBD157AEDB2}">
  <we:reference id="wa104379220" version="8.0.0.0" store="en-US" storeType="OMEX"/>
  <we:alternateReferences>
    <we:reference id="WA104379220" version="8.0.0.0" store="WA104379220" storeType="OMEX"/>
  </we:alternateReferences>
  <we:properties>
    <we:property name="Office.AutoShowTaskpaneWithDocument" value="true"/>
    <we:property name="lastCryptoCompare" value="null"/>
    <we:property name="stocks" value="{&quot;HYLD-CT&quot;:[&quot;HYLD-CT&quot;,12.4,0],&quot;HDIF-CT&quot;:[&quot;HDIF-CT&quot;,7.93,0],&quot;HDIV-CT&quot;:[&quot;HDIV-CT&quot;,15.58,0],&quot;BMAX-CT&quot;:[&quot;BMAX-CT&quot;,12.26,0],&quot;HMAX-CT&quot;:[&quot;HMAX-CT&quot;,14.43,0],&quot;BTCY-CT&quot;:[&quot;BTCY-CT&quot;,3.59,0],&quot;ETHY-CT&quot;:[&quot;ETHY-CT&quot;,3.03,0],&quot;EIT_UN-CT&quot;:[&quot;EIT_UN-CT&quot;,12.67,0],&quot;DFN-CT&quot;:[&quot;DFN-CT&quot;,7.17,0],&quot;FTN-CT&quot;:[&quot;FTN-CT&quot;,8.7,0],&quot;LBS-CT&quot;:[&quot;LBS-CT&quot;,8.4,0],&quot;SBC-CT&quot;:[&quot;SBC-CT&quot;,9.32,0],&quot;DGS-CT&quot;:[&quot;DGS-CT&quot;,5.21,0],&quot;GDV-CT&quot;:[&quot;GDV-CT&quot;,9.85,0],&quot;ENS-CT&quot;:[&quot;ENS-CT&quot;,14.98,0],&quot;RS-CT&quot;:[&quot;RS-CT&quot;,14.28,0]}"/>
    <we:property name="stocksChange" value="{}"/>
    <we:property name="stocksOrder" value="[&quot;HYLD-CT&quot;,&quot;HDIF-CT&quot;,&quot;HDIV-CT&quot;,&quot;BMAX-CT&quot;,&quot;HMAX-CT&quot;,&quot;BTCY-CT&quot;,&quot;ETHY-CT&quot;,&quot;EIT_UN-CT&quot;,&quot;DFN-CT&quot;,&quot;FTN-CT&quot;,&quot;LBS-CT&quot;,&quot;SBC-CT&quot;,&quot;DGS-CT&quot;,&quot;GDV-CT&quot;,&quot;ENS-CT&quot;,&quot;RS-CT&quot;]"/>
    <we:property name="stocksSources" value="{&quot;HYLD-CT&quot;:0,&quot;HDIF-CT&quot;:0,&quot;HDIV-CT&quot;:0,&quot;BMAX-CT&quot;:0,&quot;HMAX-CT&quot;:0,&quot;BTCY-CT&quot;:0,&quot;ETHY-CT&quot;:0,&quot;EIT_UN-CT&quot;:0,&quot;DFN-CT&quot;:0,&quot;FTN-CT&quot;:0,&quot;LBS-CT&quot;:0,&quot;SBC-CT&quot;:0,&quot;DGS-CT&quot;:0,&quot;GDV-CT&quot;:0,&quot;ENS-CT&quot;:0,&quot;RS-CT&quot;:0}"/>
    <we:property name="updateIntervalIndex" value="2"/>
  </we:properties>
  <we:bindings>
    <we:binding id="HYLD-CT" type="text" appref="{B7F8FBAF-A200-4896-BC92-B1C45C401F53}"/>
    <we:binding id="HDIF-CT" type="text" appref="{9CFA4467-DFB1-46AD-9085-E76D1BFA4C68}"/>
    <we:binding id="HDIV-CT" type="text" appref="{2AAC4B49-67B1-44E1-BD3A-08E5C66759B6}"/>
    <we:binding id="BMAX-CT" type="text" appref="{46CF482C-EA0D-4CFC-B8D4-E5E718EC190B}"/>
    <we:binding id="HMAX-CT" type="text" appref="{872078D3-D94D-486D-9DA3-4A3C7F474504}"/>
    <we:binding id="BTCY-CT" type="text" appref="{7260DA19-0B7E-4AA4-8E59-11C1F7BDE8B0}"/>
    <we:binding id="ETHY-CT" type="text" appref="{8F051EE8-CD21-412B-8E3B-B365E20C5143}"/>
    <we:binding id="EIT_UN-CT" type="text" appref="{6978F2CC-5FFD-450B-912E-A12310CD7B53}"/>
    <we:binding id="DFN-CT" type="text" appref="{58046F7C-B86C-49B6-A322-897C6610B066}"/>
    <we:binding id="FTN-CT" type="text" appref="{8E3E64DE-D657-4080-926D-51C9F8CD391D}"/>
    <we:binding id="LBS-CT" type="text" appref="{B0C8AE0D-0EF2-4D14-9098-8390F2703165}"/>
    <we:binding id="SBC-CT" type="text" appref="{A778CDFA-61BB-4B50-826F-552046A7F680}"/>
    <we:binding id="DGS-CT" type="text" appref="{E77A2B68-2765-4D3B-9074-939ADF9453E1}"/>
    <we:binding id="GDV-CT" type="text" appref="{1A929B99-9044-4C12-ACCB-328CE8C727ED}"/>
    <we:binding id="ENS-CT" type="text" appref="{0D0BE67B-1EB2-4013-B8F3-6E95DB461BDB}"/>
    <we:binding id="RS-CT" type="text" appref="{C70E737B-9A30-40F8-90A1-D318D33E36EB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volveetfs.com/product/bigy/" TargetMode="External"/><Relationship Id="rId13" Type="http://schemas.openxmlformats.org/officeDocument/2006/relationships/hyperlink" Target="https://www.globalx.ca/product/cmcl" TargetMode="External"/><Relationship Id="rId3" Type="http://schemas.openxmlformats.org/officeDocument/2006/relationships/hyperlink" Target="https://harvestportfolios.com/high-income-shares/mste/" TargetMode="External"/><Relationship Id="rId7" Type="http://schemas.openxmlformats.org/officeDocument/2006/relationships/hyperlink" Target="https://www.bromptongroup.com/product/brompton-split-corp-class-a-share-etf/" TargetMode="External"/><Relationship Id="rId12" Type="http://schemas.openxmlformats.org/officeDocument/2006/relationships/hyperlink" Target="https://www.bromptongroup.com/product/brompton-global-equity-highpay-etf/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www.globalx.ca/product/qqcl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hamiltonetfs.com/etf/hyld/" TargetMode="External"/><Relationship Id="rId6" Type="http://schemas.openxmlformats.org/officeDocument/2006/relationships/hyperlink" Target="https://hamiltonetfs.com/etf/qday/" TargetMode="External"/><Relationship Id="rId11" Type="http://schemas.openxmlformats.org/officeDocument/2006/relationships/hyperlink" Target="https://www.ninepoint.com/funds/ninepoint-enhanced-canadian-highshares-etf/" TargetMode="External"/><Relationship Id="rId5" Type="http://schemas.openxmlformats.org/officeDocument/2006/relationships/hyperlink" Target="https://harvestportfolios.com/high-income-shares/hhis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hamiltonetfs.com/etf/hdiv/" TargetMode="External"/><Relationship Id="rId4" Type="http://schemas.openxmlformats.org/officeDocument/2006/relationships/hyperlink" Target="https://harvestportfolios.com/etf/hbte/" TargetMode="External"/><Relationship Id="rId9" Type="http://schemas.openxmlformats.org/officeDocument/2006/relationships/hyperlink" Target="https://www.purposeinvest.com/funds/purpose-ether-yield-etf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0"/>
  <sheetViews>
    <sheetView tabSelected="1" topLeftCell="C2" zoomScale="140" zoomScaleNormal="140" workbookViewId="0">
      <selection activeCell="D2" sqref="D2"/>
    </sheetView>
  </sheetViews>
  <sheetFormatPr defaultRowHeight="15" x14ac:dyDescent="0.25"/>
  <cols>
    <col min="1" max="1" width="15.7109375" style="2" customWidth="1"/>
    <col min="2" max="2" width="13.85546875" style="5" customWidth="1"/>
    <col min="3" max="3" width="1" style="2" customWidth="1"/>
    <col min="4" max="4" width="46.5703125" style="2" customWidth="1"/>
    <col min="5" max="5" width="16" style="5" customWidth="1"/>
    <col min="6" max="6" width="12.42578125" style="3" hidden="1" customWidth="1"/>
    <col min="7" max="7" width="10.42578125" style="3" hidden="1" customWidth="1"/>
    <col min="8" max="8" width="10.5703125" style="3" hidden="1" customWidth="1"/>
    <col min="9" max="9" width="10.28515625" style="3" hidden="1" customWidth="1"/>
    <col min="10" max="10" width="47.85546875" style="2" customWidth="1"/>
    <col min="11" max="11" width="16.7109375" style="5" customWidth="1"/>
    <col min="12" max="12" width="8.5703125" style="3" customWidth="1"/>
    <col min="13" max="13" width="7.85546875" style="3" customWidth="1"/>
    <col min="14" max="14" width="8.42578125" style="3" hidden="1" customWidth="1"/>
    <col min="15" max="16" width="9.85546875" style="3" hidden="1" customWidth="1"/>
    <col min="17" max="17" width="12.5703125" style="3" hidden="1" customWidth="1"/>
    <col min="18" max="18" width="10.140625" style="3" customWidth="1"/>
    <col min="19" max="20" width="10.42578125" style="3" hidden="1" customWidth="1"/>
    <col min="21" max="22" width="15.28515625" style="3" hidden="1" customWidth="1"/>
    <col min="23" max="23" width="16" style="3" hidden="1" customWidth="1"/>
    <col min="24" max="24" width="7.7109375" style="3" customWidth="1"/>
    <col min="25" max="25" width="10.42578125" style="3" customWidth="1"/>
    <col min="26" max="26" width="18" style="3" hidden="1" customWidth="1"/>
    <col min="27" max="27" width="17" style="3" customWidth="1"/>
    <col min="28" max="28" width="20.140625" style="3" hidden="1" customWidth="1"/>
    <col min="29" max="29" width="0.85546875" style="3" customWidth="1"/>
    <col min="30" max="30" width="20.140625" style="2" customWidth="1"/>
    <col min="31" max="16384" width="9.140625" style="2"/>
  </cols>
  <sheetData>
    <row r="1" spans="1:31" ht="18.95" hidden="1" customHeight="1" x14ac:dyDescent="0.25">
      <c r="A1" s="208" t="s">
        <v>42</v>
      </c>
      <c r="B1" s="208"/>
      <c r="C1" s="22"/>
      <c r="D1" s="216" t="s">
        <v>103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83"/>
      <c r="AC1" s="144"/>
    </row>
    <row r="2" spans="1:31" ht="33.950000000000003" customHeight="1" x14ac:dyDescent="0.25">
      <c r="A2" s="214" t="s">
        <v>153</v>
      </c>
      <c r="B2" s="215"/>
      <c r="C2" s="146"/>
      <c r="D2" s="69" t="s">
        <v>300</v>
      </c>
      <c r="E2" s="69" t="s">
        <v>1</v>
      </c>
      <c r="F2" s="69" t="s">
        <v>56</v>
      </c>
      <c r="G2" s="69" t="s">
        <v>134</v>
      </c>
      <c r="H2" s="69" t="s">
        <v>112</v>
      </c>
      <c r="I2" s="69" t="s">
        <v>181</v>
      </c>
      <c r="J2" s="69" t="s">
        <v>57</v>
      </c>
      <c r="K2" s="69" t="s">
        <v>130</v>
      </c>
      <c r="L2" s="69" t="s">
        <v>166</v>
      </c>
      <c r="M2" s="68" t="s">
        <v>151</v>
      </c>
      <c r="N2" s="68" t="s">
        <v>139</v>
      </c>
      <c r="O2" s="68" t="s">
        <v>157</v>
      </c>
      <c r="P2" s="68" t="s">
        <v>136</v>
      </c>
      <c r="Q2" s="68" t="s">
        <v>161</v>
      </c>
      <c r="R2" s="68" t="s">
        <v>209</v>
      </c>
      <c r="S2" s="68" t="s">
        <v>231</v>
      </c>
      <c r="T2" s="68" t="s">
        <v>232</v>
      </c>
      <c r="U2" s="68" t="s">
        <v>247</v>
      </c>
      <c r="V2" s="68" t="s">
        <v>246</v>
      </c>
      <c r="W2" s="68" t="s">
        <v>233</v>
      </c>
      <c r="X2" s="69" t="s">
        <v>285</v>
      </c>
      <c r="Y2" s="68" t="s">
        <v>259</v>
      </c>
      <c r="Z2" s="69" t="s">
        <v>288</v>
      </c>
      <c r="AA2" s="69" t="s">
        <v>260</v>
      </c>
      <c r="AB2" s="84" t="s">
        <v>140</v>
      </c>
      <c r="AC2" s="145"/>
      <c r="AD2" s="220"/>
      <c r="AE2" s="220"/>
    </row>
    <row r="3" spans="1:31" ht="15.95" customHeight="1" x14ac:dyDescent="0.25">
      <c r="A3" s="218">
        <v>2012</v>
      </c>
      <c r="B3" s="218"/>
      <c r="C3" s="147"/>
      <c r="D3" s="80" t="s">
        <v>279</v>
      </c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145"/>
      <c r="AD3" s="220"/>
      <c r="AE3" s="220"/>
    </row>
    <row r="4" spans="1:31" ht="15.95" customHeight="1" x14ac:dyDescent="0.25">
      <c r="A4" s="18" t="s">
        <v>2</v>
      </c>
      <c r="B4" s="20">
        <v>0</v>
      </c>
      <c r="C4" s="147"/>
      <c r="D4" s="75" t="s">
        <v>163</v>
      </c>
      <c r="E4" s="205" t="s">
        <v>52</v>
      </c>
      <c r="F4" s="171" t="s">
        <v>58</v>
      </c>
      <c r="G4" s="171" t="s">
        <v>114</v>
      </c>
      <c r="H4" s="200" t="s">
        <v>113</v>
      </c>
      <c r="I4" s="174">
        <v>6.4999999999999997E-3</v>
      </c>
      <c r="J4" s="71" t="s">
        <v>257</v>
      </c>
      <c r="K4" s="135">
        <f t="shared" ref="K4:K14" si="0">M4*R4</f>
        <v>250151.408</v>
      </c>
      <c r="L4" s="73">
        <f>(K4/E19)</f>
        <v>9.7820733344094427E-2</v>
      </c>
      <c r="M4" s="76">
        <f t="shared" ref="M4" si="1">SUM(N4:O4)</f>
        <v>17870</v>
      </c>
      <c r="N4" s="76">
        <v>0</v>
      </c>
      <c r="O4" s="76">
        <v>17870</v>
      </c>
      <c r="P4" s="72">
        <f t="shared" ref="P4:P14" si="2">((O4*Y4)*0.25)/12</f>
        <v>723.73500000000001</v>
      </c>
      <c r="Q4" s="72">
        <f>P4*1</f>
        <v>723.73500000000001</v>
      </c>
      <c r="R4" s="74">
        <v>13.9984</v>
      </c>
      <c r="S4" s="74">
        <v>15.89</v>
      </c>
      <c r="T4" s="73">
        <f t="shared" ref="T4:T14" si="3">(S4/R4)-1</f>
        <v>0.13512972911189847</v>
      </c>
      <c r="U4" s="175">
        <f t="shared" ref="U4:U14" si="4">(M4*S4)-K4</f>
        <v>33802.891999999993</v>
      </c>
      <c r="V4" s="175">
        <v>81455</v>
      </c>
      <c r="W4" s="202">
        <f>U4+V4</f>
        <v>115257.89199999999</v>
      </c>
      <c r="X4" s="73">
        <f t="shared" ref="X4:X14" si="5">(Y4/R4)</f>
        <v>0.13887301405874958</v>
      </c>
      <c r="Y4" s="156">
        <v>1.944</v>
      </c>
      <c r="Z4" s="136">
        <f t="shared" ref="Z4:Z14" si="6">M4*Y4</f>
        <v>34739.279999999999</v>
      </c>
      <c r="AA4" s="136">
        <f t="shared" ref="AA4" si="7">Z4/12</f>
        <v>2894.94</v>
      </c>
      <c r="AB4" s="136">
        <f t="shared" ref="AB4:AB17" si="8">((N4*Y4)/12)</f>
        <v>0</v>
      </c>
      <c r="AC4" s="145"/>
      <c r="AD4" s="220"/>
      <c r="AE4" s="220"/>
    </row>
    <row r="5" spans="1:31" ht="15.95" customHeight="1" x14ac:dyDescent="0.25">
      <c r="A5" s="18" t="s">
        <v>141</v>
      </c>
      <c r="B5" s="29">
        <v>462.48</v>
      </c>
      <c r="C5" s="147"/>
      <c r="D5" s="148" t="s">
        <v>229</v>
      </c>
      <c r="E5" s="205" t="s">
        <v>145</v>
      </c>
      <c r="F5" s="171" t="s">
        <v>58</v>
      </c>
      <c r="G5" s="171" t="s">
        <v>114</v>
      </c>
      <c r="H5" s="200" t="s">
        <v>113</v>
      </c>
      <c r="I5" s="174">
        <v>8.5000000000000006E-3</v>
      </c>
      <c r="J5" s="71" t="s">
        <v>258</v>
      </c>
      <c r="K5" s="135">
        <f t="shared" si="0"/>
        <v>300513.78500000003</v>
      </c>
      <c r="L5" s="73">
        <f>(K5/E19)</f>
        <v>0.11751474462502137</v>
      </c>
      <c r="M5" s="76">
        <f t="shared" ref="M5:M14" si="9">SUM(N5:O5)</f>
        <v>12350</v>
      </c>
      <c r="N5" s="76">
        <v>0</v>
      </c>
      <c r="O5" s="76">
        <v>12350</v>
      </c>
      <c r="P5" s="72">
        <f t="shared" si="2"/>
        <v>957.125</v>
      </c>
      <c r="Q5" s="72">
        <f>P5*1</f>
        <v>957.125</v>
      </c>
      <c r="R5" s="74">
        <v>24.333100000000002</v>
      </c>
      <c r="S5" s="74">
        <v>27.6</v>
      </c>
      <c r="T5" s="73">
        <f t="shared" si="3"/>
        <v>0.13425745178378423</v>
      </c>
      <c r="U5" s="175">
        <f t="shared" si="4"/>
        <v>40346.214999999967</v>
      </c>
      <c r="V5" s="175">
        <v>99700</v>
      </c>
      <c r="W5" s="202">
        <f t="shared" ref="W5" si="10">U5+V5</f>
        <v>140046.21499999997</v>
      </c>
      <c r="X5" s="73">
        <f t="shared" si="5"/>
        <v>0.15287817828390135</v>
      </c>
      <c r="Y5" s="74">
        <v>3.72</v>
      </c>
      <c r="Z5" s="136">
        <f t="shared" si="6"/>
        <v>45942</v>
      </c>
      <c r="AA5" s="136">
        <f>Z5/12</f>
        <v>3828.5</v>
      </c>
      <c r="AB5" s="136">
        <f t="shared" si="8"/>
        <v>0</v>
      </c>
      <c r="AC5" s="145"/>
      <c r="AD5" s="220"/>
      <c r="AE5" s="220"/>
    </row>
    <row r="6" spans="1:31" ht="15.95" customHeight="1" x14ac:dyDescent="0.25">
      <c r="A6" s="49" t="s">
        <v>3</v>
      </c>
      <c r="B6" s="48">
        <f>SUM(B4:B5)</f>
        <v>462.48</v>
      </c>
      <c r="C6" s="147"/>
      <c r="D6" s="148" t="s">
        <v>213</v>
      </c>
      <c r="E6" s="204" t="s">
        <v>212</v>
      </c>
      <c r="F6" s="171" t="s">
        <v>211</v>
      </c>
      <c r="G6" s="171" t="s">
        <v>114</v>
      </c>
      <c r="H6" s="200" t="s">
        <v>113</v>
      </c>
      <c r="I6" s="174">
        <v>8.5000000000000006E-3</v>
      </c>
      <c r="J6" s="71" t="s">
        <v>295</v>
      </c>
      <c r="K6" s="135">
        <f t="shared" si="0"/>
        <v>300075.20400000003</v>
      </c>
      <c r="L6" s="73">
        <f>(K6/E19)</f>
        <v>0.11734323923397122</v>
      </c>
      <c r="M6" s="76">
        <f t="shared" ref="M6:M11" si="11">SUM(N6:O6)</f>
        <v>11960</v>
      </c>
      <c r="N6" s="76">
        <v>1550</v>
      </c>
      <c r="O6" s="76">
        <v>10410</v>
      </c>
      <c r="P6" s="72">
        <f t="shared" ref="P6:P11" si="12">((O6*Y6)*0.25)/12</f>
        <v>1197.1499999999999</v>
      </c>
      <c r="Q6" s="72">
        <f>P6*1</f>
        <v>1197.1499999999999</v>
      </c>
      <c r="R6" s="74">
        <v>25.0899</v>
      </c>
      <c r="S6" s="74">
        <v>29.05</v>
      </c>
      <c r="T6" s="73">
        <f t="shared" ref="T6:T11" si="13">(S6/R6)-1</f>
        <v>0.15783642023284261</v>
      </c>
      <c r="U6" s="175">
        <f t="shared" ref="U6:U11" si="14">(M6*S6)-K6</f>
        <v>47362.795999999973</v>
      </c>
      <c r="V6" s="175">
        <v>41336</v>
      </c>
      <c r="W6" s="202">
        <f t="shared" ref="W6:W14" si="15">U6+V6</f>
        <v>88698.795999999973</v>
      </c>
      <c r="X6" s="73">
        <f t="shared" ref="X6:X11" si="16">(Y6/R6)</f>
        <v>0.22000884818193772</v>
      </c>
      <c r="Y6" s="74">
        <v>5.52</v>
      </c>
      <c r="Z6" s="136">
        <f t="shared" ref="Z6:Z11" si="17">M6*Y6</f>
        <v>66019.199999999997</v>
      </c>
      <c r="AA6" s="136">
        <f t="shared" ref="AA6" si="18">Z6/12</f>
        <v>5501.5999999999995</v>
      </c>
      <c r="AB6" s="136">
        <f t="shared" si="8"/>
        <v>713</v>
      </c>
      <c r="AC6" s="145"/>
      <c r="AD6" s="220"/>
      <c r="AE6" s="220"/>
    </row>
    <row r="7" spans="1:31" ht="15.95" customHeight="1" x14ac:dyDescent="0.25">
      <c r="A7" s="218">
        <v>2013</v>
      </c>
      <c r="B7" s="218"/>
      <c r="C7" s="147"/>
      <c r="D7" s="71" t="s">
        <v>195</v>
      </c>
      <c r="E7" s="204" t="s">
        <v>196</v>
      </c>
      <c r="F7" s="79" t="s">
        <v>317</v>
      </c>
      <c r="G7" s="77" t="s">
        <v>114</v>
      </c>
      <c r="H7" s="78" t="s">
        <v>113</v>
      </c>
      <c r="I7" s="155">
        <v>7.4999999999999997E-3</v>
      </c>
      <c r="J7" s="75" t="s">
        <v>322</v>
      </c>
      <c r="K7" s="135">
        <f>M7*R7</f>
        <v>280074.75299999997</v>
      </c>
      <c r="L7" s="73">
        <f>(K7/E19)</f>
        <v>0.10952214080532423</v>
      </c>
      <c r="M7" s="76">
        <f t="shared" si="11"/>
        <v>17010</v>
      </c>
      <c r="N7" s="76">
        <v>0</v>
      </c>
      <c r="O7" s="76">
        <v>17010</v>
      </c>
      <c r="P7" s="72">
        <f t="shared" si="12"/>
        <v>1701</v>
      </c>
      <c r="Q7" s="72">
        <f>P7*1</f>
        <v>1701</v>
      </c>
      <c r="R7" s="74">
        <v>16.465299999999999</v>
      </c>
      <c r="S7" s="74">
        <v>16.73</v>
      </c>
      <c r="T7" s="73">
        <f t="shared" si="13"/>
        <v>1.6076233047682242E-2</v>
      </c>
      <c r="U7" s="175">
        <f t="shared" si="14"/>
        <v>4502.5470000000205</v>
      </c>
      <c r="V7" s="175">
        <v>53300</v>
      </c>
      <c r="W7" s="202">
        <f t="shared" ref="W7" si="19">U7+V7</f>
        <v>57802.54700000002</v>
      </c>
      <c r="X7" s="73">
        <f t="shared" si="16"/>
        <v>0.29152217086843241</v>
      </c>
      <c r="Y7" s="156">
        <v>4.8</v>
      </c>
      <c r="Z7" s="136">
        <f t="shared" si="17"/>
        <v>81648</v>
      </c>
      <c r="AA7" s="136">
        <f>Z7/12</f>
        <v>6804</v>
      </c>
      <c r="AB7" s="136">
        <f>((N7*Y7)/12)</f>
        <v>0</v>
      </c>
      <c r="AC7" s="145"/>
      <c r="AD7" s="220"/>
      <c r="AE7" s="220"/>
    </row>
    <row r="8" spans="1:31" ht="15.75" customHeight="1" x14ac:dyDescent="0.25">
      <c r="A8" s="18" t="s">
        <v>2</v>
      </c>
      <c r="B8" s="19">
        <v>6033.99</v>
      </c>
      <c r="C8" s="147"/>
      <c r="D8" s="75" t="s">
        <v>194</v>
      </c>
      <c r="E8" s="204" t="s">
        <v>185</v>
      </c>
      <c r="F8" s="171" t="s">
        <v>58</v>
      </c>
      <c r="G8" s="171" t="s">
        <v>114</v>
      </c>
      <c r="H8" s="200" t="s">
        <v>113</v>
      </c>
      <c r="I8" s="174">
        <v>4.0000000000000001E-3</v>
      </c>
      <c r="J8" s="75" t="s">
        <v>265</v>
      </c>
      <c r="K8" s="135">
        <f t="shared" si="0"/>
        <v>730324.81499999994</v>
      </c>
      <c r="L8" s="73">
        <f>(K8/E19)</f>
        <v>0.28559067308024144</v>
      </c>
      <c r="M8" s="76">
        <f t="shared" si="11"/>
        <v>58575</v>
      </c>
      <c r="N8" s="76">
        <v>12100</v>
      </c>
      <c r="O8" s="76">
        <v>46475</v>
      </c>
      <c r="P8" s="72">
        <f t="shared" si="12"/>
        <v>3137.0625</v>
      </c>
      <c r="Q8" s="72">
        <f>P8*0.985</f>
        <v>3090.0065624999997</v>
      </c>
      <c r="R8" s="74">
        <v>12.4682</v>
      </c>
      <c r="S8" s="74">
        <v>10.95</v>
      </c>
      <c r="T8" s="73">
        <f t="shared" si="13"/>
        <v>-0.12176577212428419</v>
      </c>
      <c r="U8" s="175">
        <f t="shared" si="14"/>
        <v>-88928.564999999944</v>
      </c>
      <c r="V8" s="175">
        <v>191504</v>
      </c>
      <c r="W8" s="202">
        <f t="shared" si="15"/>
        <v>102575.43500000006</v>
      </c>
      <c r="X8" s="73">
        <f t="shared" si="16"/>
        <v>0.25986108660432145</v>
      </c>
      <c r="Y8" s="74">
        <v>3.24</v>
      </c>
      <c r="Z8" s="136">
        <f t="shared" si="17"/>
        <v>189783</v>
      </c>
      <c r="AA8" s="136">
        <f>Z8/12</f>
        <v>15815.25</v>
      </c>
      <c r="AB8" s="136">
        <f t="shared" si="8"/>
        <v>3267</v>
      </c>
      <c r="AC8" s="145"/>
      <c r="AD8" s="220"/>
      <c r="AE8" s="220"/>
    </row>
    <row r="9" spans="1:31" ht="15.95" customHeight="1" x14ac:dyDescent="0.25">
      <c r="A9" s="18" t="s">
        <v>141</v>
      </c>
      <c r="B9" s="29">
        <v>462.16</v>
      </c>
      <c r="C9" s="147"/>
      <c r="D9" s="199" t="s">
        <v>223</v>
      </c>
      <c r="E9" s="204" t="s">
        <v>222</v>
      </c>
      <c r="F9" s="171" t="s">
        <v>58</v>
      </c>
      <c r="G9" s="171" t="s">
        <v>114</v>
      </c>
      <c r="H9" s="200" t="s">
        <v>221</v>
      </c>
      <c r="I9" s="174">
        <v>4.0000000000000001E-3</v>
      </c>
      <c r="J9" s="75" t="s">
        <v>321</v>
      </c>
      <c r="K9" s="135">
        <f t="shared" si="0"/>
        <v>180163.44399999999</v>
      </c>
      <c r="L9" s="73">
        <f>(K9/E19)</f>
        <v>7.0452212741003994E-2</v>
      </c>
      <c r="M9" s="76">
        <f t="shared" si="11"/>
        <v>7970</v>
      </c>
      <c r="N9" s="76">
        <v>0</v>
      </c>
      <c r="O9" s="76">
        <v>7970</v>
      </c>
      <c r="P9" s="72">
        <f t="shared" si="12"/>
        <v>1245.3125</v>
      </c>
      <c r="Q9" s="72">
        <f t="shared" ref="Q9" si="20">P9*1</f>
        <v>1245.3125</v>
      </c>
      <c r="R9" s="74">
        <v>22.6052</v>
      </c>
      <c r="S9" s="74">
        <v>16.14</v>
      </c>
      <c r="T9" s="73">
        <f t="shared" si="13"/>
        <v>-0.28600499000230029</v>
      </c>
      <c r="U9" s="175">
        <f t="shared" si="14"/>
        <v>-51527.643999999986</v>
      </c>
      <c r="V9" s="175">
        <v>26720</v>
      </c>
      <c r="W9" s="202">
        <f t="shared" si="15"/>
        <v>-24807.643999999986</v>
      </c>
      <c r="X9" s="73">
        <f t="shared" si="16"/>
        <v>0.33178206784279723</v>
      </c>
      <c r="Y9" s="74">
        <v>7.5</v>
      </c>
      <c r="Z9" s="136">
        <f t="shared" si="17"/>
        <v>59775</v>
      </c>
      <c r="AA9" s="136">
        <f t="shared" ref="AA9:AA10" si="21">Z9/12</f>
        <v>4981.25</v>
      </c>
      <c r="AB9" s="136">
        <f t="shared" si="8"/>
        <v>0</v>
      </c>
      <c r="AC9" s="145"/>
      <c r="AD9" s="220"/>
      <c r="AE9" s="220"/>
    </row>
    <row r="10" spans="1:31" ht="15.95" customHeight="1" x14ac:dyDescent="0.25">
      <c r="A10" s="47" t="s">
        <v>4</v>
      </c>
      <c r="B10" s="48">
        <f>SUM(B8:B9)</f>
        <v>6496.15</v>
      </c>
      <c r="C10" s="147"/>
      <c r="D10" s="199" t="s">
        <v>297</v>
      </c>
      <c r="E10" s="204" t="s">
        <v>298</v>
      </c>
      <c r="F10" s="171" t="s">
        <v>58</v>
      </c>
      <c r="G10" s="77" t="s">
        <v>220</v>
      </c>
      <c r="H10" s="200" t="s">
        <v>113</v>
      </c>
      <c r="I10" s="155">
        <v>6.0000000000000001E-3</v>
      </c>
      <c r="J10" s="75" t="s">
        <v>299</v>
      </c>
      <c r="K10" s="135">
        <f>M10*R10</f>
        <v>10019.599999999999</v>
      </c>
      <c r="L10" s="73">
        <f>(K10/E19)</f>
        <v>3.9181255370526972E-3</v>
      </c>
      <c r="M10" s="76">
        <f t="shared" si="11"/>
        <v>370</v>
      </c>
      <c r="N10" s="76">
        <v>0</v>
      </c>
      <c r="O10" s="76">
        <v>370</v>
      </c>
      <c r="P10" s="72">
        <f t="shared" si="12"/>
        <v>37</v>
      </c>
      <c r="Q10" s="72">
        <f>P10*0.96</f>
        <v>35.519999999999996</v>
      </c>
      <c r="R10" s="74">
        <v>27.08</v>
      </c>
      <c r="S10" s="74">
        <v>26.33</v>
      </c>
      <c r="T10" s="73">
        <f t="shared" si="13"/>
        <v>-2.7695716395864101E-2</v>
      </c>
      <c r="U10" s="175">
        <f t="shared" si="14"/>
        <v>-277.5</v>
      </c>
      <c r="V10" s="175">
        <v>55</v>
      </c>
      <c r="W10" s="202">
        <f t="shared" si="15"/>
        <v>-222.5</v>
      </c>
      <c r="X10" s="73">
        <f t="shared" si="16"/>
        <v>0.17725258493353027</v>
      </c>
      <c r="Y10" s="156">
        <v>4.8</v>
      </c>
      <c r="Z10" s="136">
        <f t="shared" si="17"/>
        <v>1776</v>
      </c>
      <c r="AA10" s="136">
        <f t="shared" si="21"/>
        <v>148</v>
      </c>
      <c r="AB10" s="136">
        <f t="shared" si="8"/>
        <v>0</v>
      </c>
      <c r="AC10" s="145"/>
      <c r="AD10" s="220"/>
      <c r="AE10" s="220"/>
    </row>
    <row r="11" spans="1:31" ht="15.95" customHeight="1" x14ac:dyDescent="0.25">
      <c r="A11" s="218">
        <v>2014</v>
      </c>
      <c r="B11" s="218"/>
      <c r="C11" s="147"/>
      <c r="D11" s="75" t="s">
        <v>243</v>
      </c>
      <c r="E11" s="204" t="s">
        <v>241</v>
      </c>
      <c r="F11" s="77" t="s">
        <v>58</v>
      </c>
      <c r="G11" s="77" t="s">
        <v>242</v>
      </c>
      <c r="H11" s="78" t="s">
        <v>113</v>
      </c>
      <c r="I11" s="155">
        <v>6.4999999999999997E-3</v>
      </c>
      <c r="J11" s="71" t="s">
        <v>255</v>
      </c>
      <c r="K11" s="135">
        <f>M11*R11</f>
        <v>20003.649000000001</v>
      </c>
      <c r="L11" s="73">
        <f>(K11/E19)</f>
        <v>7.8223489940854596E-3</v>
      </c>
      <c r="M11" s="76">
        <f t="shared" si="11"/>
        <v>930</v>
      </c>
      <c r="N11" s="76">
        <v>930</v>
      </c>
      <c r="O11" s="76">
        <v>0</v>
      </c>
      <c r="P11" s="72">
        <f t="shared" si="12"/>
        <v>0</v>
      </c>
      <c r="Q11" s="72">
        <f>P11*1</f>
        <v>0</v>
      </c>
      <c r="R11" s="74">
        <v>21.5093</v>
      </c>
      <c r="S11" s="74">
        <v>23.44</v>
      </c>
      <c r="T11" s="73">
        <f t="shared" si="13"/>
        <v>8.9761173073972689E-2</v>
      </c>
      <c r="U11" s="175">
        <f t="shared" si="14"/>
        <v>1795.5509999999995</v>
      </c>
      <c r="V11" s="175">
        <v>9230</v>
      </c>
      <c r="W11" s="202">
        <f>U11+V11</f>
        <v>11025.550999999999</v>
      </c>
      <c r="X11" s="73">
        <f t="shared" si="16"/>
        <v>0.10711645660249287</v>
      </c>
      <c r="Y11" s="156">
        <v>2.3039999999999998</v>
      </c>
      <c r="Z11" s="136">
        <f t="shared" si="17"/>
        <v>2142.7199999999998</v>
      </c>
      <c r="AA11" s="136">
        <f>Z11/12</f>
        <v>178.55999999999997</v>
      </c>
      <c r="AB11" s="136">
        <f>((N11*Y11)/12)</f>
        <v>178.55999999999997</v>
      </c>
      <c r="AC11" s="145"/>
      <c r="AD11" s="220"/>
      <c r="AE11" s="220"/>
    </row>
    <row r="12" spans="1:31" ht="15.95" customHeight="1" x14ac:dyDescent="0.25">
      <c r="A12" s="18" t="s">
        <v>2</v>
      </c>
      <c r="B12" s="19">
        <v>13061.15</v>
      </c>
      <c r="C12" s="147"/>
      <c r="D12" s="75" t="s">
        <v>263</v>
      </c>
      <c r="E12" s="204" t="s">
        <v>261</v>
      </c>
      <c r="F12" s="77" t="s">
        <v>58</v>
      </c>
      <c r="G12" s="77" t="s">
        <v>262</v>
      </c>
      <c r="H12" s="78" t="s">
        <v>113</v>
      </c>
      <c r="I12" s="155">
        <v>2.8999999999999998E-3</v>
      </c>
      <c r="J12" s="75" t="s">
        <v>323</v>
      </c>
      <c r="K12" s="135">
        <f t="shared" si="0"/>
        <v>50028.754999999997</v>
      </c>
      <c r="L12" s="73">
        <f>(K12/E19)</f>
        <v>1.9563549697837523E-2</v>
      </c>
      <c r="M12" s="76">
        <f t="shared" si="9"/>
        <v>4130</v>
      </c>
      <c r="N12" s="76">
        <v>4130</v>
      </c>
      <c r="O12" s="76">
        <v>0</v>
      </c>
      <c r="P12" s="72">
        <f t="shared" si="2"/>
        <v>0</v>
      </c>
      <c r="Q12" s="72">
        <f>P12*1</f>
        <v>0</v>
      </c>
      <c r="R12" s="74">
        <v>12.1135</v>
      </c>
      <c r="S12" s="74">
        <v>12.23</v>
      </c>
      <c r="T12" s="73">
        <f t="shared" si="3"/>
        <v>9.6173690510588106E-3</v>
      </c>
      <c r="U12" s="175">
        <f t="shared" si="4"/>
        <v>481.14500000000407</v>
      </c>
      <c r="V12" s="175">
        <v>2153</v>
      </c>
      <c r="W12" s="202">
        <f t="shared" si="15"/>
        <v>2634.1450000000041</v>
      </c>
      <c r="X12" s="73">
        <f t="shared" si="5"/>
        <v>0.1535476947207661</v>
      </c>
      <c r="Y12" s="156">
        <v>1.86</v>
      </c>
      <c r="Z12" s="136">
        <f t="shared" si="6"/>
        <v>7681.8</v>
      </c>
      <c r="AA12" s="136">
        <f>Z12/12</f>
        <v>640.15</v>
      </c>
      <c r="AB12" s="136">
        <f t="shared" si="8"/>
        <v>640.15</v>
      </c>
      <c r="AC12" s="145"/>
      <c r="AD12" s="220"/>
      <c r="AE12" s="220"/>
    </row>
    <row r="13" spans="1:31" ht="15.95" customHeight="1" x14ac:dyDescent="0.25">
      <c r="A13" s="18" t="s">
        <v>141</v>
      </c>
      <c r="B13" s="29">
        <v>0</v>
      </c>
      <c r="C13" s="147"/>
      <c r="D13" s="71" t="s">
        <v>304</v>
      </c>
      <c r="E13" s="204" t="s">
        <v>228</v>
      </c>
      <c r="F13" s="77" t="s">
        <v>58</v>
      </c>
      <c r="G13" s="79" t="s">
        <v>220</v>
      </c>
      <c r="H13" s="78" t="s">
        <v>218</v>
      </c>
      <c r="I13" s="155">
        <v>6.0000000000000001E-3</v>
      </c>
      <c r="J13" s="75" t="s">
        <v>307</v>
      </c>
      <c r="K13" s="135">
        <f t="shared" si="0"/>
        <v>50311.483999999997</v>
      </c>
      <c r="L13" s="73">
        <f>(K13/E19)</f>
        <v>1.9674109771589506E-2</v>
      </c>
      <c r="M13" s="76">
        <f t="shared" si="9"/>
        <v>3620</v>
      </c>
      <c r="N13" s="76">
        <v>3620</v>
      </c>
      <c r="O13" s="76">
        <v>0</v>
      </c>
      <c r="P13" s="72">
        <f t="shared" si="2"/>
        <v>0</v>
      </c>
      <c r="Q13" s="72">
        <f>P13*1</f>
        <v>0</v>
      </c>
      <c r="R13" s="74">
        <v>13.898199999999999</v>
      </c>
      <c r="S13" s="74">
        <v>18.059999999999999</v>
      </c>
      <c r="T13" s="73">
        <f t="shared" si="3"/>
        <v>0.29944884949130102</v>
      </c>
      <c r="U13" s="175">
        <f t="shared" si="4"/>
        <v>15065.716</v>
      </c>
      <c r="V13" s="175">
        <v>2449</v>
      </c>
      <c r="W13" s="202">
        <f t="shared" si="15"/>
        <v>17514.716</v>
      </c>
      <c r="X13" s="73">
        <f t="shared" si="5"/>
        <v>0.15541580924148451</v>
      </c>
      <c r="Y13" s="74">
        <v>2.16</v>
      </c>
      <c r="Z13" s="136">
        <f t="shared" si="6"/>
        <v>7819.2000000000007</v>
      </c>
      <c r="AA13" s="136">
        <f>Z13/12</f>
        <v>651.6</v>
      </c>
      <c r="AB13" s="136">
        <f t="shared" si="8"/>
        <v>651.6</v>
      </c>
      <c r="AC13" s="145"/>
      <c r="AD13" s="220"/>
      <c r="AE13" s="220"/>
    </row>
    <row r="14" spans="1:31" ht="15.95" customHeight="1" x14ac:dyDescent="0.25">
      <c r="A14" s="47" t="s">
        <v>6</v>
      </c>
      <c r="B14" s="48">
        <f>SUM(B12:B13)</f>
        <v>13061.15</v>
      </c>
      <c r="C14" s="147"/>
      <c r="D14" s="203" t="s">
        <v>312</v>
      </c>
      <c r="E14" s="204" t="s">
        <v>310</v>
      </c>
      <c r="F14" s="171" t="s">
        <v>308</v>
      </c>
      <c r="G14" s="79" t="s">
        <v>220</v>
      </c>
      <c r="H14" s="78" t="s">
        <v>113</v>
      </c>
      <c r="I14" s="174">
        <v>8.5000000000000006E-3</v>
      </c>
      <c r="J14" s="75" t="s">
        <v>309</v>
      </c>
      <c r="K14" s="135">
        <f t="shared" si="0"/>
        <v>10029.492</v>
      </c>
      <c r="L14" s="73">
        <f>(K14/E19)</f>
        <v>3.9219937651069642E-3</v>
      </c>
      <c r="M14" s="76">
        <f t="shared" si="9"/>
        <v>558</v>
      </c>
      <c r="N14" s="76">
        <v>302</v>
      </c>
      <c r="O14" s="76">
        <v>256</v>
      </c>
      <c r="P14" s="72">
        <f t="shared" si="2"/>
        <v>14.847999999999999</v>
      </c>
      <c r="Q14" s="72">
        <f>P14*0.9</f>
        <v>13.363199999999999</v>
      </c>
      <c r="R14" s="74">
        <v>17.974</v>
      </c>
      <c r="S14" s="74">
        <v>17.14</v>
      </c>
      <c r="T14" s="73">
        <f t="shared" si="3"/>
        <v>-4.640035606987869E-2</v>
      </c>
      <c r="U14" s="175">
        <f t="shared" si="4"/>
        <v>-465.37199999999939</v>
      </c>
      <c r="V14" s="175">
        <v>57</v>
      </c>
      <c r="W14" s="202">
        <f t="shared" si="15"/>
        <v>-408.37199999999939</v>
      </c>
      <c r="X14" s="73">
        <f t="shared" si="5"/>
        <v>0.15489039724045842</v>
      </c>
      <c r="Y14" s="74">
        <v>2.7839999999999998</v>
      </c>
      <c r="Z14" s="136">
        <f t="shared" si="6"/>
        <v>1553.472</v>
      </c>
      <c r="AA14" s="136">
        <f>Z14/12</f>
        <v>129.45599999999999</v>
      </c>
      <c r="AB14" s="136">
        <f t="shared" si="8"/>
        <v>70.063999999999993</v>
      </c>
      <c r="AC14" s="145"/>
      <c r="AD14" s="220"/>
      <c r="AE14" s="220"/>
    </row>
    <row r="15" spans="1:31" ht="15.75" customHeight="1" x14ac:dyDescent="0.25">
      <c r="A15" s="209">
        <v>2015</v>
      </c>
      <c r="B15" s="210"/>
      <c r="C15" s="147"/>
      <c r="D15" s="80" t="s">
        <v>301</v>
      </c>
      <c r="E15" s="226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8"/>
      <c r="AC15" s="145"/>
      <c r="AD15" s="220"/>
      <c r="AE15" s="220"/>
    </row>
    <row r="16" spans="1:31" ht="15.75" customHeight="1" x14ac:dyDescent="0.25">
      <c r="A16" s="18" t="s">
        <v>2</v>
      </c>
      <c r="B16" s="19">
        <v>872.87</v>
      </c>
      <c r="C16" s="147"/>
      <c r="D16" s="71" t="s">
        <v>216</v>
      </c>
      <c r="E16" s="204" t="s">
        <v>193</v>
      </c>
      <c r="F16" s="79" t="s">
        <v>152</v>
      </c>
      <c r="G16" s="77" t="s">
        <v>114</v>
      </c>
      <c r="H16" s="78" t="s">
        <v>113</v>
      </c>
      <c r="I16" s="155">
        <v>4.0000000000000001E-3</v>
      </c>
      <c r="J16" s="75" t="s">
        <v>315</v>
      </c>
      <c r="K16" s="135">
        <f>M16*R16</f>
        <v>330423.83999999997</v>
      </c>
      <c r="L16" s="73">
        <f>(K16/E19)</f>
        <v>0.12921095508353772</v>
      </c>
      <c r="M16" s="76">
        <f>SUM(N16:O16)</f>
        <v>43200</v>
      </c>
      <c r="N16" s="76">
        <v>0</v>
      </c>
      <c r="O16" s="76">
        <v>43200</v>
      </c>
      <c r="P16" s="72">
        <f>((O16*Y16)*0.25)/12</f>
        <v>1080</v>
      </c>
      <c r="Q16" s="72">
        <f t="shared" ref="Q16:Q17" si="22">P16*1</f>
        <v>1080</v>
      </c>
      <c r="R16" s="74">
        <v>7.6486999999999998</v>
      </c>
      <c r="S16" s="74">
        <v>1.69</v>
      </c>
      <c r="T16" s="73">
        <f>(S16/R16)-1</f>
        <v>-0.77904741982297643</v>
      </c>
      <c r="U16" s="176">
        <f>(M16*S16)-K16</f>
        <v>-257415.83999999997</v>
      </c>
      <c r="V16" s="175">
        <v>72718</v>
      </c>
      <c r="W16" s="202">
        <f>U16+V16</f>
        <v>-184697.83999999997</v>
      </c>
      <c r="X16" s="73">
        <f>(Y16/R16)</f>
        <v>0.15688940604285695</v>
      </c>
      <c r="Y16" s="156">
        <v>1.2</v>
      </c>
      <c r="Z16" s="136">
        <f>M16*Y16</f>
        <v>51840</v>
      </c>
      <c r="AA16" s="136">
        <f t="shared" ref="AA16:AA17" si="23">Z16/12</f>
        <v>4320</v>
      </c>
      <c r="AB16" s="136">
        <f t="shared" si="8"/>
        <v>0</v>
      </c>
      <c r="AC16" s="145"/>
      <c r="AD16" s="220"/>
      <c r="AE16" s="220"/>
    </row>
    <row r="17" spans="1:31" ht="15.95" customHeight="1" x14ac:dyDescent="0.25">
      <c r="A17" s="18" t="s">
        <v>141</v>
      </c>
      <c r="B17" s="29">
        <v>773.9</v>
      </c>
      <c r="C17" s="147"/>
      <c r="D17" s="71" t="s">
        <v>225</v>
      </c>
      <c r="E17" s="204" t="s">
        <v>226</v>
      </c>
      <c r="F17" s="171" t="s">
        <v>227</v>
      </c>
      <c r="G17" s="173" t="s">
        <v>135</v>
      </c>
      <c r="H17" s="78" t="s">
        <v>113</v>
      </c>
      <c r="I17" s="174">
        <v>1.0999999999999999E-2</v>
      </c>
      <c r="J17" s="75" t="s">
        <v>278</v>
      </c>
      <c r="K17" s="135">
        <f>M17*R17</f>
        <v>45123</v>
      </c>
      <c r="L17" s="73">
        <f>(K17/E19)</f>
        <v>1.7645173321133467E-2</v>
      </c>
      <c r="M17" s="76">
        <f t="shared" ref="M17" si="24">SUM(N17:O17)</f>
        <v>15000</v>
      </c>
      <c r="N17" s="76">
        <v>0</v>
      </c>
      <c r="O17" s="76">
        <v>15000</v>
      </c>
      <c r="P17" s="72">
        <f>((O17*Y17)*0.25)/12</f>
        <v>219</v>
      </c>
      <c r="Q17" s="72">
        <f t="shared" si="22"/>
        <v>219</v>
      </c>
      <c r="R17" s="74">
        <v>3.0082</v>
      </c>
      <c r="S17" s="74">
        <v>1.43</v>
      </c>
      <c r="T17" s="73">
        <f>(S17/R17)-1</f>
        <v>-0.52463267070008646</v>
      </c>
      <c r="U17" s="176">
        <f>(M17*S17)-K17</f>
        <v>-23673</v>
      </c>
      <c r="V17" s="175">
        <v>3346</v>
      </c>
      <c r="W17" s="202">
        <f t="shared" ref="W17" si="25">U17+V17</f>
        <v>-20327</v>
      </c>
      <c r="X17" s="73">
        <f>(Y17/R17)</f>
        <v>0.23296323382753806</v>
      </c>
      <c r="Y17" s="74">
        <v>0.70079999999999998</v>
      </c>
      <c r="Z17" s="136">
        <f>M17*Y17</f>
        <v>10512</v>
      </c>
      <c r="AA17" s="136">
        <f t="shared" si="23"/>
        <v>876</v>
      </c>
      <c r="AB17" s="136">
        <f t="shared" si="8"/>
        <v>0</v>
      </c>
      <c r="AC17" s="145"/>
      <c r="AD17" s="220"/>
      <c r="AE17" s="220"/>
    </row>
    <row r="18" spans="1:31" ht="15.95" customHeight="1" x14ac:dyDescent="0.25">
      <c r="A18" s="47" t="s">
        <v>7</v>
      </c>
      <c r="B18" s="48">
        <f>SUM(B16:B17)</f>
        <v>1646.77</v>
      </c>
      <c r="C18" s="147"/>
      <c r="D18" s="212" t="s">
        <v>327</v>
      </c>
      <c r="E18" s="213"/>
      <c r="F18" s="168"/>
      <c r="G18" s="168"/>
      <c r="H18" s="168"/>
      <c r="I18" s="169"/>
      <c r="J18" s="212" t="s">
        <v>142</v>
      </c>
      <c r="K18" s="213"/>
      <c r="L18" s="212" t="s">
        <v>329</v>
      </c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170"/>
      <c r="AC18" s="145"/>
      <c r="AD18" s="220"/>
      <c r="AE18" s="220"/>
    </row>
    <row r="19" spans="1:31" ht="15.95" customHeight="1" x14ac:dyDescent="0.25">
      <c r="A19" s="209">
        <v>2016</v>
      </c>
      <c r="B19" s="210"/>
      <c r="C19" s="147"/>
      <c r="D19" s="67" t="s">
        <v>101</v>
      </c>
      <c r="E19" s="132">
        <f>SUM(K4:K17)</f>
        <v>2557243.2289999998</v>
      </c>
      <c r="F19" s="81"/>
      <c r="G19" s="81"/>
      <c r="H19" s="81"/>
      <c r="I19" s="81"/>
      <c r="J19" s="86" t="s">
        <v>219</v>
      </c>
      <c r="K19" s="88">
        <f>K20/E19</f>
        <v>0.21946745840811846</v>
      </c>
      <c r="L19" s="219" t="s">
        <v>282</v>
      </c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1">
        <f>SUM(B5,B9,B13,B17,B21,B25,B29,B33,B37,B41,B45,B49,B53,B57,B61)</f>
        <v>1011076.3800000001</v>
      </c>
      <c r="AA19" s="211"/>
      <c r="AB19" s="153"/>
      <c r="AC19" s="145"/>
      <c r="AD19" s="220"/>
      <c r="AE19" s="220"/>
    </row>
    <row r="20" spans="1:31" ht="15.95" customHeight="1" x14ac:dyDescent="0.25">
      <c r="A20" s="18" t="s">
        <v>2</v>
      </c>
      <c r="B20" s="19">
        <v>6978.62</v>
      </c>
      <c r="C20" s="147"/>
      <c r="D20" s="67" t="s">
        <v>96</v>
      </c>
      <c r="E20" s="132">
        <v>2280000</v>
      </c>
      <c r="F20" s="6"/>
      <c r="G20" s="6"/>
      <c r="H20" s="6"/>
      <c r="I20" s="6"/>
      <c r="J20" s="86" t="s">
        <v>155</v>
      </c>
      <c r="K20" s="133">
        <f>SUM(Z4:Z17)</f>
        <v>561231.67200000002</v>
      </c>
      <c r="L20" s="219" t="s">
        <v>283</v>
      </c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1">
        <f>SUM(B4,B8,B12,B16,B20,B24,B28,B32,B36,B40,B44,B48,B52,B56,B60)</f>
        <v>56274.599999999991</v>
      </c>
      <c r="AA20" s="211"/>
      <c r="AB20" s="153"/>
      <c r="AC20" s="145"/>
      <c r="AD20" s="220"/>
      <c r="AE20" s="220"/>
    </row>
    <row r="21" spans="1:31" ht="15.95" customHeight="1" x14ac:dyDescent="0.25">
      <c r="A21" s="18" t="s">
        <v>141</v>
      </c>
      <c r="B21" s="29">
        <v>706.1</v>
      </c>
      <c r="C21" s="147"/>
      <c r="D21" s="70" t="s">
        <v>271</v>
      </c>
      <c r="E21" s="177">
        <f>((E20/E19)-1)</f>
        <v>-0.1084148843786028</v>
      </c>
      <c r="F21" s="6"/>
      <c r="G21" s="6"/>
      <c r="H21" s="6"/>
      <c r="I21" s="6"/>
      <c r="J21" s="87" t="s">
        <v>156</v>
      </c>
      <c r="K21" s="133">
        <f>K20/12</f>
        <v>46769.306000000004</v>
      </c>
      <c r="L21" s="219" t="s">
        <v>284</v>
      </c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1">
        <f>SUM(Z19:AA20)</f>
        <v>1067350.9800000002</v>
      </c>
      <c r="AA21" s="211"/>
      <c r="AB21" s="153"/>
      <c r="AC21" s="145"/>
      <c r="AD21" s="220"/>
      <c r="AE21" s="220"/>
    </row>
    <row r="22" spans="1:31" ht="15.95" customHeight="1" x14ac:dyDescent="0.3">
      <c r="A22" s="47" t="s">
        <v>8</v>
      </c>
      <c r="B22" s="48">
        <f>SUM(B20:B21)</f>
        <v>7684.72</v>
      </c>
      <c r="C22" s="147"/>
      <c r="D22" s="224" t="s">
        <v>328</v>
      </c>
      <c r="E22" s="225"/>
      <c r="F22" s="6"/>
      <c r="G22" s="6"/>
      <c r="H22" s="149"/>
      <c r="I22" s="150"/>
      <c r="J22" s="89" t="s">
        <v>174</v>
      </c>
      <c r="K22" s="138">
        <f>SUM(P4:P17)</f>
        <v>10312.233</v>
      </c>
      <c r="L22" s="212" t="s">
        <v>330</v>
      </c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165"/>
      <c r="AC22" s="145"/>
      <c r="AD22" s="220"/>
      <c r="AE22" s="220"/>
    </row>
    <row r="23" spans="1:31" ht="15.95" customHeight="1" x14ac:dyDescent="0.3">
      <c r="A23" s="209">
        <v>2017</v>
      </c>
      <c r="B23" s="210"/>
      <c r="C23" s="147"/>
      <c r="D23" s="207" t="s">
        <v>286</v>
      </c>
      <c r="E23" s="207"/>
      <c r="F23" s="6"/>
      <c r="G23" s="6"/>
      <c r="H23" s="150"/>
      <c r="I23" s="150"/>
      <c r="J23" s="137" t="s">
        <v>316</v>
      </c>
      <c r="K23" s="139">
        <f>SUM(Q4:Q17)</f>
        <v>10262.212262500001</v>
      </c>
      <c r="L23" s="219" t="s">
        <v>99</v>
      </c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152"/>
      <c r="AA23" s="206">
        <f>E20+Z21</f>
        <v>3347350.9800000004</v>
      </c>
      <c r="AB23" s="153"/>
      <c r="AC23" s="145"/>
      <c r="AD23" s="220"/>
      <c r="AE23" s="220"/>
    </row>
    <row r="24" spans="1:31" ht="15.95" customHeight="1" x14ac:dyDescent="0.3">
      <c r="A24" s="18" t="s">
        <v>2</v>
      </c>
      <c r="B24" s="19">
        <v>2368.29</v>
      </c>
      <c r="C24" s="147"/>
      <c r="D24" s="207" t="s">
        <v>318</v>
      </c>
      <c r="E24" s="207"/>
      <c r="F24" s="85"/>
      <c r="G24" s="85"/>
      <c r="H24" s="85"/>
      <c r="I24" s="154"/>
      <c r="J24" s="87" t="s">
        <v>270</v>
      </c>
      <c r="K24" s="133">
        <f>((K21-K22)+K23)</f>
        <v>46719.285262500009</v>
      </c>
      <c r="L24" s="230" t="s">
        <v>252</v>
      </c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152"/>
      <c r="AA24" s="201">
        <f>((E19-E20)+Z21)</f>
        <v>1344594.209</v>
      </c>
      <c r="AB24" s="153"/>
      <c r="AC24" s="145"/>
      <c r="AD24" s="220"/>
      <c r="AE24" s="220"/>
    </row>
    <row r="25" spans="1:31" ht="15.95" customHeight="1" x14ac:dyDescent="0.3">
      <c r="A25" s="18" t="s">
        <v>141</v>
      </c>
      <c r="B25" s="29">
        <v>1703.27</v>
      </c>
      <c r="C25" s="147"/>
      <c r="D25" s="207" t="s">
        <v>326</v>
      </c>
      <c r="E25" s="207"/>
      <c r="F25" s="4"/>
      <c r="G25" s="4"/>
      <c r="H25" s="4"/>
      <c r="I25" s="4"/>
      <c r="J25" s="87" t="s">
        <v>168</v>
      </c>
      <c r="K25" s="134">
        <f>SUM(AB4:AB17)</f>
        <v>5520.3740000000007</v>
      </c>
      <c r="L25" s="232" t="s">
        <v>251</v>
      </c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186"/>
      <c r="AA25" s="187">
        <f>((AA23/E19)-1)</f>
        <v>0.30896855724942873</v>
      </c>
      <c r="AB25" s="153"/>
      <c r="AC25" s="145"/>
      <c r="AD25" s="220"/>
      <c r="AE25" s="220"/>
    </row>
    <row r="26" spans="1:31" ht="15.95" customHeight="1" x14ac:dyDescent="0.3">
      <c r="A26" s="47" t="s">
        <v>9</v>
      </c>
      <c r="B26" s="48">
        <f>SUM(B24:B25)</f>
        <v>4071.56</v>
      </c>
      <c r="C26" s="147"/>
      <c r="D26" s="207" t="s">
        <v>331</v>
      </c>
      <c r="E26" s="207"/>
      <c r="F26" s="6"/>
      <c r="G26" s="6"/>
      <c r="H26" s="6"/>
      <c r="I26" s="6"/>
      <c r="J26" s="87" t="s">
        <v>158</v>
      </c>
      <c r="K26" s="134">
        <f>K24-K25</f>
        <v>41198.911262500005</v>
      </c>
      <c r="L26" s="221" t="s">
        <v>178</v>
      </c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3"/>
      <c r="AB26" s="153"/>
      <c r="AC26" s="145"/>
      <c r="AD26" s="220"/>
      <c r="AE26" s="220"/>
    </row>
    <row r="27" spans="1:31" ht="15.95" customHeight="1" x14ac:dyDescent="0.25">
      <c r="A27" s="209">
        <v>2018</v>
      </c>
      <c r="B27" s="210"/>
      <c r="C27" s="147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7"/>
      <c r="AC27" s="145"/>
      <c r="AD27" s="220"/>
      <c r="AE27" s="220"/>
    </row>
    <row r="28" spans="1:31" ht="15.95" customHeight="1" x14ac:dyDescent="0.25">
      <c r="A28" s="18" t="s">
        <v>2</v>
      </c>
      <c r="B28" s="19">
        <v>10364.379999999999</v>
      </c>
      <c r="C28" s="147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AB28" s="172"/>
      <c r="AC28" s="172"/>
      <c r="AD28" s="220"/>
      <c r="AE28" s="220"/>
    </row>
    <row r="29" spans="1:31" ht="15.95" customHeight="1" x14ac:dyDescent="0.25">
      <c r="A29" s="18" t="s">
        <v>141</v>
      </c>
      <c r="B29" s="29">
        <v>3869.13</v>
      </c>
      <c r="C29" s="147"/>
      <c r="E29" s="2"/>
      <c r="AC29" s="172"/>
      <c r="AD29" s="220"/>
      <c r="AE29" s="220"/>
    </row>
    <row r="30" spans="1:31" ht="15.95" customHeight="1" x14ac:dyDescent="0.25">
      <c r="A30" s="47" t="s">
        <v>10</v>
      </c>
      <c r="B30" s="48">
        <f>SUM(B28:B29)</f>
        <v>14233.509999999998</v>
      </c>
      <c r="C30" s="147"/>
      <c r="AC30" s="172"/>
      <c r="AD30" s="220"/>
      <c r="AE30" s="220"/>
    </row>
    <row r="31" spans="1:31" ht="15.95" customHeight="1" x14ac:dyDescent="0.25">
      <c r="A31" s="209">
        <v>2019</v>
      </c>
      <c r="B31" s="210"/>
      <c r="C31" s="147"/>
      <c r="E31" s="2"/>
      <c r="F31" s="2"/>
      <c r="G31" s="2"/>
      <c r="H31" s="2"/>
      <c r="I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72"/>
      <c r="AB31" s="172"/>
      <c r="AC31" s="172"/>
      <c r="AD31" s="220"/>
      <c r="AE31" s="220"/>
    </row>
    <row r="32" spans="1:31" ht="15.95" customHeight="1" x14ac:dyDescent="0.25">
      <c r="A32" s="18" t="s">
        <v>2</v>
      </c>
      <c r="B32" s="19">
        <v>6787.97</v>
      </c>
      <c r="C32" s="147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220"/>
      <c r="AE32" s="220"/>
    </row>
    <row r="33" spans="1:31" ht="15.95" customHeight="1" x14ac:dyDescent="0.25">
      <c r="A33" s="18" t="s">
        <v>141</v>
      </c>
      <c r="B33" s="29">
        <v>11714.91</v>
      </c>
      <c r="C33" s="147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220"/>
      <c r="AE33" s="220"/>
    </row>
    <row r="34" spans="1:31" ht="15.95" customHeight="1" x14ac:dyDescent="0.25">
      <c r="A34" s="47" t="s">
        <v>11</v>
      </c>
      <c r="B34" s="48">
        <f>SUM(B32:B33)</f>
        <v>18502.88</v>
      </c>
      <c r="C34" s="147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220"/>
      <c r="AE34" s="220"/>
    </row>
    <row r="35" spans="1:31" ht="15.95" customHeight="1" x14ac:dyDescent="0.25">
      <c r="A35" s="209">
        <v>2020</v>
      </c>
      <c r="B35" s="210"/>
      <c r="C35" s="147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220"/>
      <c r="AE35" s="220"/>
    </row>
    <row r="36" spans="1:31" ht="15.95" customHeight="1" x14ac:dyDescent="0.25">
      <c r="A36" s="18" t="s">
        <v>2</v>
      </c>
      <c r="B36" s="21">
        <v>-34066.22</v>
      </c>
      <c r="C36" s="147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220"/>
      <c r="AE36" s="220"/>
    </row>
    <row r="37" spans="1:31" ht="15.95" customHeight="1" x14ac:dyDescent="0.25">
      <c r="A37" s="18" t="s">
        <v>141</v>
      </c>
      <c r="B37" s="29">
        <v>47844.26</v>
      </c>
      <c r="C37" s="147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220"/>
      <c r="AE37" s="220"/>
    </row>
    <row r="38" spans="1:31" ht="15.95" customHeight="1" x14ac:dyDescent="0.25">
      <c r="A38" s="47" t="s">
        <v>12</v>
      </c>
      <c r="B38" s="48">
        <f>SUM(B36:B37)</f>
        <v>13778.04</v>
      </c>
      <c r="C38" s="147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220"/>
      <c r="AE38" s="220"/>
    </row>
    <row r="39" spans="1:31" ht="15.95" customHeight="1" x14ac:dyDescent="0.25">
      <c r="A39" s="209">
        <v>2021</v>
      </c>
      <c r="B39" s="210"/>
      <c r="C39" s="147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220"/>
      <c r="AE39" s="220"/>
    </row>
    <row r="40" spans="1:31" ht="15.95" customHeight="1" x14ac:dyDescent="0.25">
      <c r="A40" s="18" t="s">
        <v>2</v>
      </c>
      <c r="B40" s="19">
        <v>25622.55</v>
      </c>
      <c r="C40" s="147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220"/>
      <c r="AE40" s="220"/>
    </row>
    <row r="41" spans="1:31" ht="15.95" customHeight="1" x14ac:dyDescent="0.25">
      <c r="A41" s="18" t="s">
        <v>141</v>
      </c>
      <c r="B41" s="29">
        <v>69876.05</v>
      </c>
      <c r="C41" s="147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220"/>
      <c r="AE41" s="220"/>
    </row>
    <row r="42" spans="1:31" ht="15.95" customHeight="1" x14ac:dyDescent="0.25">
      <c r="A42" s="47" t="s">
        <v>13</v>
      </c>
      <c r="B42" s="48">
        <f>SUM(B40:B41)</f>
        <v>95498.6</v>
      </c>
      <c r="C42" s="147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220"/>
      <c r="AE42" s="220"/>
    </row>
    <row r="43" spans="1:31" ht="15.95" customHeight="1" x14ac:dyDescent="0.25">
      <c r="A43" s="218">
        <v>2022</v>
      </c>
      <c r="B43" s="218"/>
      <c r="C43" s="147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220"/>
      <c r="AE43" s="220"/>
    </row>
    <row r="44" spans="1:31" ht="15.95" customHeight="1" x14ac:dyDescent="0.25">
      <c r="A44" s="18" t="s">
        <v>2</v>
      </c>
      <c r="B44" s="19">
        <v>67091</v>
      </c>
      <c r="C44" s="147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220"/>
      <c r="AE44" s="220"/>
    </row>
    <row r="45" spans="1:31" ht="15.95" customHeight="1" x14ac:dyDescent="0.25">
      <c r="A45" s="18" t="s">
        <v>141</v>
      </c>
      <c r="B45" s="29">
        <v>75268.77</v>
      </c>
      <c r="C45" s="147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220"/>
      <c r="AE45" s="220"/>
    </row>
    <row r="46" spans="1:31" ht="15.95" customHeight="1" x14ac:dyDescent="0.25">
      <c r="A46" s="47" t="s">
        <v>46</v>
      </c>
      <c r="B46" s="46">
        <f>SUM(B44:B45)</f>
        <v>142359.77000000002</v>
      </c>
      <c r="C46" s="147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220"/>
      <c r="AE46" s="220"/>
    </row>
    <row r="47" spans="1:31" ht="15.95" customHeight="1" x14ac:dyDescent="0.25">
      <c r="A47" s="218">
        <v>2023</v>
      </c>
      <c r="B47" s="218"/>
      <c r="C47" s="147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220"/>
      <c r="AE47" s="220"/>
    </row>
    <row r="48" spans="1:31" ht="15.95" customHeight="1" x14ac:dyDescent="0.25">
      <c r="A48" s="18" t="s">
        <v>2</v>
      </c>
      <c r="B48" s="65">
        <v>9433</v>
      </c>
      <c r="C48" s="147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220"/>
      <c r="AE48" s="220"/>
    </row>
    <row r="49" spans="1:31" ht="15.95" customHeight="1" x14ac:dyDescent="0.25">
      <c r="A49" s="18" t="s">
        <v>141</v>
      </c>
      <c r="B49" s="29">
        <v>81651.95</v>
      </c>
      <c r="C49" s="147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220"/>
      <c r="AE49" s="220"/>
    </row>
    <row r="50" spans="1:31" ht="15.95" customHeight="1" x14ac:dyDescent="0.25">
      <c r="A50" s="47" t="s">
        <v>97</v>
      </c>
      <c r="B50" s="48">
        <f>SUM(B48:B49)</f>
        <v>91084.95</v>
      </c>
      <c r="C50" s="147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220"/>
      <c r="AE50" s="220"/>
    </row>
    <row r="51" spans="1:31" ht="15.95" customHeight="1" x14ac:dyDescent="0.25">
      <c r="A51" s="218">
        <v>2024</v>
      </c>
      <c r="B51" s="218"/>
      <c r="C51" s="147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220"/>
      <c r="AE51" s="220"/>
    </row>
    <row r="52" spans="1:31" ht="15.95" customHeight="1" x14ac:dyDescent="0.25">
      <c r="A52" s="18" t="s">
        <v>2</v>
      </c>
      <c r="B52" s="21">
        <v>-23926</v>
      </c>
      <c r="C52" s="147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220"/>
      <c r="AE52" s="220"/>
    </row>
    <row r="53" spans="1:31" ht="15.95" customHeight="1" x14ac:dyDescent="0.25">
      <c r="A53" s="18" t="s">
        <v>141</v>
      </c>
      <c r="B53" s="66">
        <v>126008.07</v>
      </c>
      <c r="C53" s="147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220"/>
      <c r="AE53" s="220"/>
    </row>
    <row r="54" spans="1:31" ht="15.95" customHeight="1" x14ac:dyDescent="0.25">
      <c r="A54" s="47" t="s">
        <v>106</v>
      </c>
      <c r="B54" s="48">
        <f>SUM(B52:B53)</f>
        <v>102082.07</v>
      </c>
      <c r="C54" s="147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220"/>
      <c r="AE54" s="220"/>
    </row>
    <row r="55" spans="1:31" ht="15.95" customHeight="1" x14ac:dyDescent="0.25">
      <c r="A55" s="218">
        <v>2025</v>
      </c>
      <c r="B55" s="218"/>
      <c r="C55" s="147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220"/>
      <c r="AE55" s="220"/>
    </row>
    <row r="56" spans="1:31" ht="15.95" customHeight="1" x14ac:dyDescent="0.25">
      <c r="A56" s="18" t="s">
        <v>2</v>
      </c>
      <c r="B56" s="65">
        <v>19674</v>
      </c>
      <c r="C56" s="147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220"/>
      <c r="AE56" s="220"/>
    </row>
    <row r="57" spans="1:31" ht="15.95" customHeight="1" x14ac:dyDescent="0.25">
      <c r="A57" s="18" t="s">
        <v>141</v>
      </c>
      <c r="B57" s="157">
        <v>325869.33</v>
      </c>
      <c r="C57" s="147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220"/>
      <c r="AE57" s="220"/>
    </row>
    <row r="58" spans="1:31" ht="15.95" customHeight="1" x14ac:dyDescent="0.25">
      <c r="A58" s="47" t="s">
        <v>173</v>
      </c>
      <c r="B58" s="48">
        <f>SUM(B56:B57)</f>
        <v>345543.33</v>
      </c>
      <c r="C58" s="147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220"/>
      <c r="AE58" s="220"/>
    </row>
    <row r="59" spans="1:31" ht="15.95" customHeight="1" x14ac:dyDescent="0.25">
      <c r="A59" s="218">
        <v>2026</v>
      </c>
      <c r="B59" s="218"/>
      <c r="C59" s="147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220"/>
      <c r="AE59" s="220"/>
    </row>
    <row r="60" spans="1:31" ht="15.95" customHeight="1" x14ac:dyDescent="0.25">
      <c r="A60" s="18" t="s">
        <v>2</v>
      </c>
      <c r="B60" s="21">
        <v>-54021</v>
      </c>
      <c r="C60" s="147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220"/>
      <c r="AE60" s="220"/>
    </row>
    <row r="61" spans="1:31" ht="15.95" customHeight="1" x14ac:dyDescent="0.25">
      <c r="A61" s="18" t="s">
        <v>141</v>
      </c>
      <c r="B61" s="157">
        <v>264866</v>
      </c>
      <c r="C61" s="147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220"/>
      <c r="AE61" s="220"/>
    </row>
    <row r="62" spans="1:31" ht="15.95" customHeight="1" x14ac:dyDescent="0.25">
      <c r="A62" s="47" t="s">
        <v>280</v>
      </c>
      <c r="B62" s="48">
        <f>SUM(B60:B61)</f>
        <v>210845</v>
      </c>
      <c r="C62" s="147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220"/>
      <c r="AE62" s="220"/>
    </row>
    <row r="63" spans="1:31" ht="15.95" customHeight="1" x14ac:dyDescent="0.25"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220"/>
      <c r="AE63" s="220"/>
    </row>
    <row r="64" spans="1:31" ht="15.95" customHeight="1" x14ac:dyDescent="0.25"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220"/>
      <c r="AE64" s="220"/>
    </row>
    <row r="65" spans="4:31" ht="15.95" customHeight="1" x14ac:dyDescent="0.25"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220"/>
      <c r="AE65" s="220"/>
    </row>
    <row r="66" spans="4:31" ht="15.95" customHeight="1" x14ac:dyDescent="0.25">
      <c r="D66" s="1"/>
      <c r="E66" s="3"/>
      <c r="J66" s="1"/>
      <c r="K66" s="3"/>
      <c r="AC66" s="172"/>
      <c r="AD66" s="220"/>
      <c r="AE66" s="220"/>
    </row>
    <row r="67" spans="4:31" ht="15.95" customHeight="1" x14ac:dyDescent="0.25">
      <c r="D67" s="1"/>
      <c r="E67" s="3"/>
      <c r="J67" s="1"/>
      <c r="K67" s="3"/>
      <c r="AC67" s="172"/>
      <c r="AD67" s="220"/>
      <c r="AE67" s="220"/>
    </row>
    <row r="68" spans="4:31" ht="15.95" customHeight="1" x14ac:dyDescent="0.25">
      <c r="AC68" s="172"/>
      <c r="AD68" s="220"/>
      <c r="AE68" s="220"/>
    </row>
    <row r="69" spans="4:31" ht="15.95" customHeight="1" x14ac:dyDescent="0.25">
      <c r="D69" s="1"/>
      <c r="E69" s="3"/>
      <c r="J69" s="1"/>
      <c r="K69" s="3"/>
      <c r="AC69" s="172"/>
      <c r="AD69" s="220"/>
      <c r="AE69" s="220"/>
    </row>
    <row r="70" spans="4:31" ht="15.95" customHeight="1" x14ac:dyDescent="0.25">
      <c r="D70" s="1"/>
      <c r="E70" s="3"/>
      <c r="J70" s="1"/>
      <c r="K70" s="3"/>
      <c r="AC70" s="172"/>
      <c r="AD70" s="220"/>
      <c r="AE70" s="220"/>
    </row>
    <row r="71" spans="4:31" ht="15.95" customHeight="1" x14ac:dyDescent="0.25">
      <c r="D71" s="1"/>
      <c r="E71" s="3"/>
      <c r="J71" s="1"/>
      <c r="K71" s="3"/>
      <c r="AC71" s="172"/>
      <c r="AD71" s="220"/>
      <c r="AE71" s="220"/>
    </row>
    <row r="72" spans="4:31" ht="15.95" customHeight="1" x14ac:dyDescent="0.25">
      <c r="D72" s="1"/>
      <c r="E72" s="3"/>
      <c r="J72" s="1"/>
      <c r="K72" s="3"/>
      <c r="AC72" s="172"/>
      <c r="AD72" s="220"/>
      <c r="AE72" s="220"/>
    </row>
    <row r="73" spans="4:31" ht="15.95" customHeight="1" x14ac:dyDescent="0.25">
      <c r="D73" s="1"/>
      <c r="E73" s="3"/>
      <c r="J73" s="1"/>
      <c r="K73" s="3"/>
      <c r="AC73" s="172"/>
      <c r="AD73" s="220"/>
      <c r="AE73" s="220"/>
    </row>
    <row r="74" spans="4:31" ht="15.95" customHeight="1" x14ac:dyDescent="0.25">
      <c r="D74" s="1"/>
      <c r="E74" s="3"/>
      <c r="J74" s="1"/>
      <c r="K74" s="3"/>
      <c r="AC74" s="172"/>
      <c r="AD74" s="220"/>
      <c r="AE74" s="220"/>
    </row>
    <row r="75" spans="4:31" ht="15.95" customHeight="1" x14ac:dyDescent="0.25">
      <c r="AC75" s="172"/>
      <c r="AD75" s="220"/>
      <c r="AE75" s="220"/>
    </row>
    <row r="76" spans="4:31" ht="15.95" customHeight="1" x14ac:dyDescent="0.25">
      <c r="D76" s="1"/>
      <c r="E76" s="3"/>
      <c r="J76" s="1"/>
      <c r="K76" s="3"/>
      <c r="AC76" s="172"/>
      <c r="AD76" s="220"/>
      <c r="AE76" s="220"/>
    </row>
    <row r="77" spans="4:31" ht="15.95" customHeight="1" x14ac:dyDescent="0.25">
      <c r="D77" s="1"/>
      <c r="E77" s="3"/>
      <c r="J77" s="1"/>
      <c r="K77" s="3"/>
      <c r="AD77" s="220"/>
      <c r="AE77" s="220"/>
    </row>
    <row r="78" spans="4:31" ht="15.95" customHeight="1" x14ac:dyDescent="0.25">
      <c r="D78" s="1"/>
      <c r="E78" s="3"/>
      <c r="J78" s="1"/>
      <c r="K78" s="3"/>
      <c r="AD78" s="220"/>
      <c r="AE78" s="220"/>
    </row>
    <row r="79" spans="4:31" ht="15.95" customHeight="1" x14ac:dyDescent="0.25">
      <c r="D79" s="1"/>
      <c r="E79" s="3"/>
      <c r="J79" s="1"/>
      <c r="K79" s="3"/>
      <c r="AD79" s="220"/>
      <c r="AE79" s="220"/>
    </row>
    <row r="80" spans="4:31" ht="15.95" customHeight="1" x14ac:dyDescent="0.25">
      <c r="D80" s="1"/>
      <c r="E80" s="3"/>
      <c r="J80" s="1"/>
      <c r="K80" s="3"/>
      <c r="AD80" s="220"/>
      <c r="AE80" s="220"/>
    </row>
    <row r="81" spans="4:31" ht="15.95" customHeight="1" x14ac:dyDescent="0.25">
      <c r="D81" s="1"/>
      <c r="E81" s="3"/>
      <c r="J81" s="1"/>
      <c r="K81" s="3"/>
      <c r="AD81" s="220"/>
      <c r="AE81" s="220"/>
    </row>
    <row r="82" spans="4:31" ht="15.95" customHeight="1" x14ac:dyDescent="0.25">
      <c r="D82" s="1"/>
      <c r="E82" s="3"/>
      <c r="J82" s="1"/>
      <c r="K82" s="3"/>
      <c r="AD82" s="220"/>
      <c r="AE82" s="220"/>
    </row>
    <row r="83" spans="4:31" ht="15.95" customHeight="1" x14ac:dyDescent="0.25">
      <c r="D83" s="1"/>
      <c r="E83" s="3"/>
      <c r="J83" s="1"/>
      <c r="K83" s="3"/>
      <c r="AD83" s="220"/>
      <c r="AE83" s="220"/>
    </row>
    <row r="84" spans="4:31" ht="15.95" customHeight="1" x14ac:dyDescent="0.25">
      <c r="D84" s="1"/>
      <c r="E84" s="3"/>
      <c r="J84" s="1"/>
      <c r="K84" s="3"/>
      <c r="AD84" s="220"/>
      <c r="AE84" s="220"/>
    </row>
    <row r="85" spans="4:31" ht="15.95" customHeight="1" x14ac:dyDescent="0.25">
      <c r="D85" s="1"/>
      <c r="E85" s="3"/>
      <c r="J85" s="1"/>
      <c r="K85" s="3"/>
      <c r="AD85" s="220"/>
      <c r="AE85" s="220"/>
    </row>
    <row r="86" spans="4:31" ht="15.95" customHeight="1" x14ac:dyDescent="0.25">
      <c r="D86" s="1"/>
      <c r="E86" s="3"/>
      <c r="J86" s="1"/>
      <c r="K86" s="3"/>
    </row>
    <row r="87" spans="4:31" ht="15.95" customHeight="1" x14ac:dyDescent="0.25">
      <c r="D87" s="1"/>
      <c r="E87" s="3"/>
      <c r="J87" s="1"/>
      <c r="K87" s="3"/>
    </row>
    <row r="88" spans="4:31" ht="15.95" customHeight="1" x14ac:dyDescent="0.25">
      <c r="D88" s="1"/>
      <c r="E88" s="3"/>
      <c r="J88" s="1"/>
      <c r="K88" s="3"/>
    </row>
    <row r="89" spans="4:31" ht="15.95" customHeight="1" x14ac:dyDescent="0.25">
      <c r="D89" s="1"/>
      <c r="E89" s="3"/>
      <c r="J89" s="1"/>
      <c r="K89" s="3"/>
    </row>
    <row r="90" spans="4:31" ht="15.95" customHeight="1" x14ac:dyDescent="0.25">
      <c r="D90" s="1"/>
      <c r="E90" s="3"/>
      <c r="J90" s="1"/>
      <c r="K90" s="3"/>
    </row>
    <row r="91" spans="4:31" ht="15.95" customHeight="1" x14ac:dyDescent="0.25">
      <c r="D91" s="1"/>
      <c r="E91" s="3"/>
      <c r="J91" s="1"/>
      <c r="K91" s="3"/>
    </row>
    <row r="92" spans="4:31" ht="15.95" customHeight="1" x14ac:dyDescent="0.25">
      <c r="D92" s="1"/>
      <c r="E92" s="3"/>
      <c r="J92" s="1"/>
      <c r="K92" s="3"/>
    </row>
    <row r="93" spans="4:31" ht="15.95" customHeight="1" x14ac:dyDescent="0.25">
      <c r="D93" s="1"/>
      <c r="E93" s="3"/>
      <c r="J93" s="1"/>
      <c r="K93" s="3"/>
    </row>
    <row r="94" spans="4:31" ht="16.5" customHeight="1" x14ac:dyDescent="0.25">
      <c r="D94" s="1"/>
      <c r="E94" s="3"/>
      <c r="J94" s="1"/>
      <c r="K94" s="3"/>
    </row>
    <row r="95" spans="4:31" x14ac:dyDescent="0.25">
      <c r="D95" s="1"/>
      <c r="E95" s="3"/>
      <c r="J95" s="1"/>
      <c r="K95" s="3"/>
    </row>
    <row r="96" spans="4:31" x14ac:dyDescent="0.25">
      <c r="D96" s="1"/>
      <c r="E96" s="3"/>
      <c r="J96" s="1"/>
      <c r="K96" s="3"/>
    </row>
    <row r="97" spans="4:11" x14ac:dyDescent="0.25">
      <c r="D97" s="1"/>
      <c r="E97" s="3"/>
      <c r="J97" s="1"/>
      <c r="K97" s="3"/>
    </row>
    <row r="98" spans="4:11" x14ac:dyDescent="0.25">
      <c r="D98" s="1"/>
      <c r="E98" s="3"/>
      <c r="J98" s="1"/>
      <c r="K98" s="3"/>
    </row>
    <row r="99" spans="4:11" x14ac:dyDescent="0.25">
      <c r="D99" s="1"/>
      <c r="E99" s="3"/>
      <c r="J99" s="1"/>
      <c r="K99" s="3"/>
    </row>
    <row r="100" spans="4:11" x14ac:dyDescent="0.25">
      <c r="D100" s="1"/>
      <c r="E100" s="3"/>
      <c r="J100" s="1"/>
      <c r="K100" s="3"/>
    </row>
    <row r="101" spans="4:11" x14ac:dyDescent="0.25">
      <c r="D101" s="1"/>
      <c r="E101" s="3"/>
      <c r="J101" s="1"/>
      <c r="K101" s="3"/>
    </row>
    <row r="102" spans="4:11" x14ac:dyDescent="0.25">
      <c r="D102" s="1"/>
      <c r="E102" s="3"/>
      <c r="J102" s="1"/>
      <c r="K102" s="3"/>
    </row>
    <row r="103" spans="4:11" x14ac:dyDescent="0.25">
      <c r="D103" s="1"/>
      <c r="E103" s="3"/>
      <c r="J103" s="1"/>
      <c r="K103" s="3"/>
    </row>
    <row r="104" spans="4:11" x14ac:dyDescent="0.25">
      <c r="D104" s="1"/>
      <c r="E104" s="3"/>
      <c r="J104" s="1"/>
      <c r="K104" s="3"/>
    </row>
    <row r="105" spans="4:11" x14ac:dyDescent="0.25">
      <c r="D105" s="1"/>
      <c r="E105" s="3"/>
      <c r="J105" s="1"/>
      <c r="K105" s="3"/>
    </row>
    <row r="106" spans="4:11" x14ac:dyDescent="0.25">
      <c r="D106" s="1"/>
      <c r="E106" s="3"/>
      <c r="J106" s="1"/>
      <c r="K106" s="3"/>
    </row>
    <row r="107" spans="4:11" x14ac:dyDescent="0.25">
      <c r="D107" s="1"/>
      <c r="E107" s="3"/>
      <c r="J107" s="1"/>
      <c r="K107" s="3"/>
    </row>
    <row r="108" spans="4:11" x14ac:dyDescent="0.25">
      <c r="D108" s="1"/>
      <c r="E108" s="3"/>
      <c r="J108" s="1"/>
      <c r="K108" s="3"/>
    </row>
    <row r="109" spans="4:11" x14ac:dyDescent="0.25">
      <c r="D109" s="1"/>
      <c r="E109" s="3"/>
      <c r="J109" s="1"/>
      <c r="K109" s="3"/>
    </row>
    <row r="110" spans="4:11" x14ac:dyDescent="0.25">
      <c r="D110" s="1"/>
      <c r="E110" s="3"/>
      <c r="J110" s="1"/>
      <c r="K110" s="3"/>
    </row>
    <row r="111" spans="4:11" x14ac:dyDescent="0.25">
      <c r="D111" s="1"/>
      <c r="E111" s="3"/>
      <c r="J111" s="1"/>
      <c r="K111" s="3"/>
    </row>
    <row r="112" spans="4:11" x14ac:dyDescent="0.25">
      <c r="D112" s="1"/>
      <c r="E112" s="3"/>
      <c r="J112" s="1"/>
      <c r="K112" s="3"/>
    </row>
    <row r="113" spans="4:11" x14ac:dyDescent="0.25">
      <c r="D113" s="1"/>
      <c r="E113" s="3"/>
      <c r="J113" s="1"/>
      <c r="K113" s="3"/>
    </row>
    <row r="114" spans="4:11" x14ac:dyDescent="0.25">
      <c r="D114" s="1"/>
      <c r="E114" s="3"/>
      <c r="J114" s="1"/>
      <c r="K114" s="3"/>
    </row>
    <row r="115" spans="4:11" x14ac:dyDescent="0.25">
      <c r="D115" s="1"/>
      <c r="E115" s="3"/>
      <c r="J115" s="1"/>
      <c r="K115" s="3"/>
    </row>
    <row r="116" spans="4:11" x14ac:dyDescent="0.25">
      <c r="D116" s="1"/>
      <c r="E116" s="3"/>
      <c r="J116" s="1"/>
      <c r="K116" s="3"/>
    </row>
    <row r="117" spans="4:11" x14ac:dyDescent="0.25">
      <c r="D117" s="1"/>
      <c r="E117" s="3"/>
      <c r="J117" s="1"/>
      <c r="K117" s="3"/>
    </row>
    <row r="118" spans="4:11" x14ac:dyDescent="0.25">
      <c r="D118" s="1"/>
      <c r="E118" s="3"/>
      <c r="J118" s="1"/>
      <c r="K118" s="3"/>
    </row>
    <row r="119" spans="4:11" x14ac:dyDescent="0.25">
      <c r="D119" s="1"/>
      <c r="E119" s="3"/>
      <c r="J119" s="1"/>
      <c r="K119" s="3"/>
    </row>
    <row r="120" spans="4:11" x14ac:dyDescent="0.25">
      <c r="D120" s="1"/>
      <c r="E120" s="3"/>
      <c r="J120" s="1"/>
      <c r="K120" s="3"/>
    </row>
    <row r="121" spans="4:11" x14ac:dyDescent="0.25">
      <c r="D121" s="1"/>
      <c r="E121" s="3"/>
      <c r="J121" s="1"/>
      <c r="K121" s="3"/>
    </row>
    <row r="122" spans="4:11" x14ac:dyDescent="0.25">
      <c r="D122" s="1"/>
      <c r="E122" s="3"/>
      <c r="J122" s="1"/>
      <c r="K122" s="3"/>
    </row>
    <row r="123" spans="4:11" x14ac:dyDescent="0.25">
      <c r="D123" s="1"/>
      <c r="E123" s="3"/>
      <c r="J123" s="1"/>
      <c r="K123" s="3"/>
    </row>
    <row r="124" spans="4:11" x14ac:dyDescent="0.25">
      <c r="D124" s="1"/>
      <c r="E124" s="3"/>
      <c r="J124" s="1"/>
      <c r="K124" s="3"/>
    </row>
    <row r="125" spans="4:11" x14ac:dyDescent="0.25">
      <c r="D125" s="1"/>
      <c r="E125" s="3"/>
      <c r="J125" s="1"/>
      <c r="K125" s="3"/>
    </row>
    <row r="126" spans="4:11" x14ac:dyDescent="0.25">
      <c r="D126" s="1"/>
      <c r="E126" s="3"/>
      <c r="J126" s="1"/>
      <c r="K126" s="3"/>
    </row>
    <row r="127" spans="4:11" x14ac:dyDescent="0.25">
      <c r="D127" s="1"/>
      <c r="E127" s="3"/>
      <c r="J127" s="1"/>
      <c r="K127" s="3"/>
    </row>
    <row r="128" spans="4:11" x14ac:dyDescent="0.25">
      <c r="D128" s="1"/>
      <c r="E128" s="3"/>
      <c r="J128" s="1"/>
      <c r="K128" s="3"/>
    </row>
    <row r="129" spans="4:11" x14ac:dyDescent="0.25">
      <c r="D129" s="1"/>
      <c r="E129" s="3"/>
      <c r="J129" s="1"/>
      <c r="K129" s="3"/>
    </row>
    <row r="130" spans="4:11" x14ac:dyDescent="0.25">
      <c r="D130" s="1"/>
      <c r="E130" s="3"/>
      <c r="J130" s="1"/>
      <c r="K130" s="3"/>
    </row>
    <row r="131" spans="4:11" x14ac:dyDescent="0.25">
      <c r="D131" s="1"/>
      <c r="E131" s="3"/>
      <c r="J131" s="1"/>
      <c r="K131" s="3"/>
    </row>
    <row r="132" spans="4:11" x14ac:dyDescent="0.25">
      <c r="D132" s="1"/>
      <c r="E132" s="3"/>
      <c r="J132" s="1"/>
      <c r="K132" s="3"/>
    </row>
    <row r="133" spans="4:11" x14ac:dyDescent="0.25">
      <c r="D133" s="1"/>
      <c r="E133" s="3"/>
      <c r="J133" s="1"/>
      <c r="K133" s="3"/>
    </row>
    <row r="134" spans="4:11" x14ac:dyDescent="0.25">
      <c r="D134" s="1"/>
      <c r="E134" s="3"/>
      <c r="J134" s="1"/>
      <c r="K134" s="3"/>
    </row>
    <row r="135" spans="4:11" x14ac:dyDescent="0.25">
      <c r="D135" s="1"/>
      <c r="E135" s="3"/>
      <c r="J135" s="1"/>
      <c r="K135" s="3"/>
    </row>
    <row r="136" spans="4:11" x14ac:dyDescent="0.25">
      <c r="D136" s="1"/>
      <c r="E136" s="3"/>
      <c r="J136" s="1"/>
      <c r="K136" s="3"/>
    </row>
    <row r="137" spans="4:11" x14ac:dyDescent="0.25">
      <c r="D137" s="1"/>
      <c r="E137" s="3"/>
      <c r="J137" s="1"/>
      <c r="K137" s="3"/>
    </row>
    <row r="138" spans="4:11" x14ac:dyDescent="0.25">
      <c r="D138" s="1"/>
      <c r="E138" s="3"/>
      <c r="J138" s="1"/>
      <c r="K138" s="3"/>
    </row>
    <row r="139" spans="4:11" x14ac:dyDescent="0.25">
      <c r="D139" s="1"/>
      <c r="E139" s="3"/>
      <c r="J139" s="1"/>
      <c r="K139" s="3"/>
    </row>
    <row r="140" spans="4:11" x14ac:dyDescent="0.25">
      <c r="D140" s="1"/>
      <c r="E140" s="3"/>
      <c r="J140" s="1"/>
      <c r="K140" s="3"/>
    </row>
    <row r="141" spans="4:11" x14ac:dyDescent="0.25">
      <c r="D141" s="1"/>
      <c r="E141" s="3"/>
      <c r="J141" s="1"/>
      <c r="K141" s="3"/>
    </row>
    <row r="142" spans="4:11" x14ac:dyDescent="0.25">
      <c r="D142" s="1"/>
      <c r="E142" s="3"/>
      <c r="J142" s="1"/>
      <c r="K142" s="3"/>
    </row>
    <row r="143" spans="4:11" x14ac:dyDescent="0.25">
      <c r="D143" s="1"/>
      <c r="E143" s="3"/>
      <c r="J143" s="1"/>
      <c r="K143" s="3"/>
    </row>
    <row r="144" spans="4:11" x14ac:dyDescent="0.25">
      <c r="D144" s="1"/>
      <c r="E144" s="3"/>
      <c r="J144" s="1"/>
      <c r="K144" s="3"/>
    </row>
    <row r="145" spans="4:11" x14ac:dyDescent="0.25">
      <c r="D145" s="1"/>
      <c r="E145" s="3"/>
      <c r="J145" s="1"/>
      <c r="K145" s="3"/>
    </row>
    <row r="146" spans="4:11" x14ac:dyDescent="0.25">
      <c r="D146" s="1"/>
      <c r="E146" s="3"/>
      <c r="J146" s="1"/>
      <c r="K146" s="3"/>
    </row>
    <row r="147" spans="4:11" x14ac:dyDescent="0.25">
      <c r="D147" s="1"/>
      <c r="E147" s="3"/>
      <c r="J147" s="1"/>
      <c r="K147" s="3"/>
    </row>
    <row r="148" spans="4:11" x14ac:dyDescent="0.25">
      <c r="D148" s="1"/>
      <c r="E148" s="3"/>
      <c r="J148" s="1"/>
      <c r="K148" s="3"/>
    </row>
    <row r="149" spans="4:11" x14ac:dyDescent="0.25">
      <c r="D149" s="1"/>
      <c r="E149" s="3"/>
      <c r="J149" s="1"/>
      <c r="K149" s="3"/>
    </row>
    <row r="150" spans="4:11" x14ac:dyDescent="0.25">
      <c r="D150" s="1"/>
      <c r="E150" s="3"/>
      <c r="J150" s="1"/>
      <c r="K150" s="3"/>
    </row>
    <row r="151" spans="4:11" x14ac:dyDescent="0.25">
      <c r="D151" s="1"/>
      <c r="E151" s="3"/>
      <c r="J151" s="1"/>
      <c r="K151" s="3"/>
    </row>
    <row r="152" spans="4:11" x14ac:dyDescent="0.25">
      <c r="D152" s="1"/>
      <c r="E152" s="3"/>
      <c r="J152" s="1"/>
      <c r="K152" s="3"/>
    </row>
    <row r="153" spans="4:11" x14ac:dyDescent="0.25">
      <c r="D153" s="1"/>
      <c r="E153" s="3"/>
      <c r="J153" s="1"/>
      <c r="K153" s="3"/>
    </row>
    <row r="154" spans="4:11" x14ac:dyDescent="0.25">
      <c r="D154" s="1"/>
      <c r="E154" s="3"/>
      <c r="J154" s="1"/>
      <c r="K154" s="3"/>
    </row>
    <row r="155" spans="4:11" x14ac:dyDescent="0.25">
      <c r="D155" s="1"/>
      <c r="E155" s="3"/>
      <c r="J155" s="1"/>
      <c r="K155" s="3"/>
    </row>
    <row r="156" spans="4:11" x14ac:dyDescent="0.25">
      <c r="D156" s="1"/>
      <c r="E156" s="3"/>
      <c r="J156" s="1"/>
      <c r="K156" s="3"/>
    </row>
    <row r="157" spans="4:11" x14ac:dyDescent="0.25">
      <c r="D157" s="1"/>
      <c r="E157" s="3"/>
      <c r="J157" s="1"/>
      <c r="K157" s="3"/>
    </row>
    <row r="158" spans="4:11" x14ac:dyDescent="0.25">
      <c r="D158" s="1"/>
      <c r="E158" s="3"/>
      <c r="J158" s="1"/>
      <c r="K158" s="3"/>
    </row>
    <row r="159" spans="4:11" x14ac:dyDescent="0.25">
      <c r="D159" s="1"/>
      <c r="E159" s="3"/>
      <c r="J159" s="1"/>
      <c r="K159" s="3"/>
    </row>
    <row r="160" spans="4:11" x14ac:dyDescent="0.25">
      <c r="D160" s="1"/>
      <c r="E160" s="3"/>
      <c r="J160" s="1"/>
      <c r="K160" s="3"/>
    </row>
    <row r="161" spans="4:11" x14ac:dyDescent="0.25">
      <c r="D161" s="1"/>
      <c r="E161" s="3"/>
      <c r="J161" s="1"/>
      <c r="K161" s="3"/>
    </row>
    <row r="162" spans="4:11" x14ac:dyDescent="0.25">
      <c r="D162" s="1"/>
      <c r="E162" s="3"/>
      <c r="J162" s="1"/>
      <c r="K162" s="3"/>
    </row>
    <row r="163" spans="4:11" x14ac:dyDescent="0.25">
      <c r="D163" s="1"/>
      <c r="E163" s="3"/>
      <c r="J163" s="1"/>
      <c r="K163" s="3"/>
    </row>
    <row r="164" spans="4:11" x14ac:dyDescent="0.25">
      <c r="D164" s="1"/>
      <c r="E164" s="3"/>
      <c r="J164" s="1"/>
      <c r="K164" s="3"/>
    </row>
    <row r="165" spans="4:11" x14ac:dyDescent="0.25">
      <c r="D165" s="1"/>
      <c r="E165" s="3"/>
      <c r="J165" s="1"/>
      <c r="K165" s="3"/>
    </row>
    <row r="166" spans="4:11" x14ac:dyDescent="0.25">
      <c r="D166" s="1"/>
      <c r="E166" s="3"/>
      <c r="J166" s="1"/>
      <c r="K166" s="3"/>
    </row>
    <row r="167" spans="4:11" x14ac:dyDescent="0.25">
      <c r="D167" s="1"/>
      <c r="E167" s="3"/>
      <c r="J167" s="1"/>
      <c r="K167" s="3"/>
    </row>
    <row r="168" spans="4:11" x14ac:dyDescent="0.25">
      <c r="D168" s="1"/>
      <c r="E168" s="3"/>
      <c r="J168" s="1"/>
      <c r="K168" s="3"/>
    </row>
    <row r="169" spans="4:11" x14ac:dyDescent="0.25">
      <c r="D169" s="1"/>
      <c r="E169" s="3"/>
      <c r="J169" s="1"/>
      <c r="K169" s="3"/>
    </row>
    <row r="170" spans="4:11" x14ac:dyDescent="0.25">
      <c r="D170" s="1"/>
      <c r="E170" s="3"/>
      <c r="J170" s="1"/>
      <c r="K170" s="3"/>
    </row>
    <row r="171" spans="4:11" x14ac:dyDescent="0.25">
      <c r="D171" s="1"/>
      <c r="E171" s="3"/>
      <c r="J171" s="1"/>
      <c r="K171" s="3"/>
    </row>
    <row r="172" spans="4:11" x14ac:dyDescent="0.25">
      <c r="D172" s="1"/>
      <c r="E172" s="3"/>
      <c r="J172" s="1"/>
      <c r="K172" s="3"/>
    </row>
    <row r="173" spans="4:11" x14ac:dyDescent="0.25">
      <c r="D173" s="1"/>
      <c r="E173" s="3"/>
      <c r="J173" s="1"/>
      <c r="K173" s="3"/>
    </row>
    <row r="174" spans="4:11" x14ac:dyDescent="0.25">
      <c r="D174" s="1"/>
      <c r="E174" s="3"/>
      <c r="J174" s="1"/>
      <c r="K174" s="3"/>
    </row>
    <row r="175" spans="4:11" x14ac:dyDescent="0.25">
      <c r="D175" s="1"/>
      <c r="E175" s="3"/>
      <c r="J175" s="1"/>
      <c r="K175" s="3"/>
    </row>
    <row r="176" spans="4:11" x14ac:dyDescent="0.25">
      <c r="D176" s="1"/>
      <c r="E176" s="3"/>
      <c r="J176" s="1"/>
      <c r="K176" s="3"/>
    </row>
    <row r="177" spans="4:11" x14ac:dyDescent="0.25">
      <c r="D177" s="1"/>
      <c r="E177" s="3"/>
      <c r="J177" s="1"/>
      <c r="K177" s="3"/>
    </row>
    <row r="178" spans="4:11" x14ac:dyDescent="0.25">
      <c r="D178" s="1"/>
      <c r="E178" s="3"/>
      <c r="J178" s="1"/>
      <c r="K178" s="3"/>
    </row>
    <row r="179" spans="4:11" x14ac:dyDescent="0.25">
      <c r="D179" s="1"/>
      <c r="E179" s="3"/>
      <c r="J179" s="1"/>
      <c r="K179" s="3"/>
    </row>
    <row r="180" spans="4:11" x14ac:dyDescent="0.25">
      <c r="D180" s="1"/>
      <c r="E180" s="3"/>
      <c r="J180" s="1"/>
      <c r="K180" s="3"/>
    </row>
    <row r="181" spans="4:11" x14ac:dyDescent="0.25">
      <c r="D181" s="1"/>
      <c r="E181" s="3"/>
      <c r="J181" s="1"/>
      <c r="K181" s="3"/>
    </row>
    <row r="182" spans="4:11" x14ac:dyDescent="0.25">
      <c r="D182" s="1"/>
      <c r="E182" s="3"/>
      <c r="J182" s="1"/>
      <c r="K182" s="3"/>
    </row>
    <row r="183" spans="4:11" x14ac:dyDescent="0.25">
      <c r="D183" s="1"/>
      <c r="E183" s="3"/>
      <c r="J183" s="1"/>
      <c r="K183" s="3"/>
    </row>
    <row r="184" spans="4:11" x14ac:dyDescent="0.25">
      <c r="D184" s="1"/>
      <c r="E184" s="3"/>
      <c r="J184" s="1"/>
      <c r="K184" s="3"/>
    </row>
    <row r="185" spans="4:11" x14ac:dyDescent="0.25">
      <c r="D185" s="1"/>
      <c r="E185" s="3"/>
      <c r="J185" s="1"/>
      <c r="K185" s="3"/>
    </row>
    <row r="186" spans="4:11" x14ac:dyDescent="0.25">
      <c r="D186" s="1"/>
      <c r="E186" s="3"/>
      <c r="J186" s="1"/>
      <c r="K186" s="3"/>
    </row>
    <row r="187" spans="4:11" x14ac:dyDescent="0.25">
      <c r="D187" s="1"/>
      <c r="E187" s="3"/>
      <c r="J187" s="1"/>
      <c r="K187" s="3"/>
    </row>
    <row r="188" spans="4:11" x14ac:dyDescent="0.25">
      <c r="D188" s="1"/>
      <c r="E188" s="3"/>
      <c r="J188" s="1"/>
      <c r="K188" s="3"/>
    </row>
    <row r="189" spans="4:11" x14ac:dyDescent="0.25">
      <c r="D189" s="1"/>
      <c r="E189" s="3"/>
      <c r="J189" s="1"/>
      <c r="K189" s="3"/>
    </row>
    <row r="190" spans="4:11" x14ac:dyDescent="0.25">
      <c r="D190" s="1"/>
      <c r="E190" s="3"/>
      <c r="J190" s="1"/>
      <c r="K190" s="3"/>
    </row>
    <row r="191" spans="4:11" x14ac:dyDescent="0.25">
      <c r="D191" s="1"/>
      <c r="E191" s="3"/>
      <c r="J191" s="1"/>
      <c r="K191" s="3"/>
    </row>
    <row r="192" spans="4:11" x14ac:dyDescent="0.25">
      <c r="D192" s="1"/>
      <c r="E192" s="3"/>
      <c r="J192" s="1"/>
      <c r="K192" s="3"/>
    </row>
    <row r="193" spans="4:11" x14ac:dyDescent="0.25">
      <c r="D193" s="1"/>
      <c r="E193" s="3"/>
      <c r="J193" s="1"/>
      <c r="K193" s="3"/>
    </row>
    <row r="194" spans="4:11" x14ac:dyDescent="0.25">
      <c r="D194" s="1"/>
      <c r="E194" s="3"/>
      <c r="J194" s="1"/>
      <c r="K194" s="3"/>
    </row>
    <row r="195" spans="4:11" x14ac:dyDescent="0.25">
      <c r="D195" s="1"/>
      <c r="E195" s="3"/>
      <c r="J195" s="1"/>
      <c r="K195" s="3"/>
    </row>
    <row r="196" spans="4:11" x14ac:dyDescent="0.25">
      <c r="D196" s="1"/>
      <c r="E196" s="3"/>
      <c r="J196" s="1"/>
      <c r="K196" s="3"/>
    </row>
    <row r="197" spans="4:11" x14ac:dyDescent="0.25">
      <c r="D197" s="1"/>
      <c r="E197" s="3"/>
      <c r="J197" s="1"/>
      <c r="K197" s="3"/>
    </row>
    <row r="198" spans="4:11" x14ac:dyDescent="0.25">
      <c r="D198" s="1"/>
      <c r="E198" s="3"/>
      <c r="J198" s="1"/>
      <c r="K198" s="3"/>
    </row>
    <row r="199" spans="4:11" x14ac:dyDescent="0.25">
      <c r="D199" s="1"/>
      <c r="E199" s="3"/>
      <c r="J199" s="1"/>
      <c r="K199" s="3"/>
    </row>
    <row r="200" spans="4:11" x14ac:dyDescent="0.25">
      <c r="D200" s="1"/>
      <c r="E200" s="3"/>
      <c r="J200" s="1"/>
      <c r="K200" s="3"/>
    </row>
    <row r="201" spans="4:11" x14ac:dyDescent="0.25">
      <c r="D201" s="1"/>
      <c r="E201" s="3"/>
      <c r="J201" s="1"/>
      <c r="K201" s="3"/>
    </row>
    <row r="202" spans="4:11" x14ac:dyDescent="0.25">
      <c r="D202" s="1"/>
      <c r="E202" s="3"/>
      <c r="J202" s="1"/>
      <c r="K202" s="3"/>
    </row>
    <row r="203" spans="4:11" x14ac:dyDescent="0.25">
      <c r="D203" s="1"/>
      <c r="E203" s="3"/>
      <c r="J203" s="1"/>
      <c r="K203" s="3"/>
    </row>
    <row r="204" spans="4:11" x14ac:dyDescent="0.25">
      <c r="D204" s="1"/>
      <c r="E204" s="3"/>
      <c r="J204" s="1"/>
      <c r="K204" s="3"/>
    </row>
    <row r="205" spans="4:11" x14ac:dyDescent="0.25">
      <c r="D205" s="1"/>
      <c r="E205" s="3"/>
      <c r="J205" s="1"/>
      <c r="K205" s="3"/>
    </row>
    <row r="206" spans="4:11" x14ac:dyDescent="0.25">
      <c r="D206" s="1"/>
      <c r="E206" s="3"/>
      <c r="J206" s="1"/>
      <c r="K206" s="3"/>
    </row>
    <row r="207" spans="4:11" x14ac:dyDescent="0.25">
      <c r="D207" s="1"/>
      <c r="E207" s="3"/>
      <c r="J207" s="1"/>
      <c r="K207" s="3"/>
    </row>
    <row r="208" spans="4:11" x14ac:dyDescent="0.25">
      <c r="D208" s="1"/>
      <c r="E208" s="3"/>
      <c r="J208" s="1"/>
      <c r="K208" s="3"/>
    </row>
    <row r="209" spans="4:11" x14ac:dyDescent="0.25">
      <c r="D209" s="1"/>
      <c r="E209" s="3"/>
      <c r="J209" s="1"/>
      <c r="K209" s="3"/>
    </row>
    <row r="210" spans="4:11" x14ac:dyDescent="0.25">
      <c r="D210" s="1"/>
      <c r="E210" s="3"/>
      <c r="J210" s="1"/>
      <c r="K210" s="3"/>
    </row>
    <row r="211" spans="4:11" x14ac:dyDescent="0.25">
      <c r="D211" s="1"/>
      <c r="E211" s="3"/>
      <c r="J211" s="1"/>
      <c r="K211" s="3"/>
    </row>
    <row r="212" spans="4:11" x14ac:dyDescent="0.25">
      <c r="D212" s="1"/>
      <c r="E212" s="3"/>
      <c r="J212" s="1"/>
      <c r="K212" s="3"/>
    </row>
    <row r="213" spans="4:11" x14ac:dyDescent="0.25">
      <c r="D213" s="1"/>
      <c r="E213" s="3"/>
      <c r="J213" s="1"/>
      <c r="K213" s="3"/>
    </row>
    <row r="214" spans="4:11" x14ac:dyDescent="0.25">
      <c r="D214" s="1"/>
      <c r="E214" s="3"/>
      <c r="J214" s="1"/>
      <c r="K214" s="3"/>
    </row>
    <row r="215" spans="4:11" x14ac:dyDescent="0.25">
      <c r="D215" s="1"/>
      <c r="E215" s="3"/>
      <c r="J215" s="1"/>
      <c r="K215" s="3"/>
    </row>
    <row r="216" spans="4:11" x14ac:dyDescent="0.25">
      <c r="D216" s="1"/>
      <c r="E216" s="3"/>
      <c r="J216" s="1"/>
      <c r="K216" s="3"/>
    </row>
    <row r="217" spans="4:11" x14ac:dyDescent="0.25">
      <c r="D217" s="1"/>
      <c r="E217" s="3"/>
      <c r="J217" s="1"/>
      <c r="K217" s="3"/>
    </row>
    <row r="218" spans="4:11" x14ac:dyDescent="0.25">
      <c r="D218" s="1"/>
      <c r="E218" s="3"/>
      <c r="J218" s="1"/>
      <c r="K218" s="3"/>
    </row>
    <row r="219" spans="4:11" x14ac:dyDescent="0.25">
      <c r="D219" s="1"/>
      <c r="E219" s="3"/>
      <c r="J219" s="1"/>
      <c r="K219" s="3"/>
    </row>
    <row r="220" spans="4:11" x14ac:dyDescent="0.25">
      <c r="D220" s="1"/>
      <c r="E220" s="3"/>
      <c r="J220" s="1"/>
      <c r="K220" s="3"/>
    </row>
    <row r="221" spans="4:11" x14ac:dyDescent="0.25">
      <c r="D221" s="1"/>
      <c r="E221" s="3"/>
      <c r="J221" s="1"/>
      <c r="K221" s="3"/>
    </row>
    <row r="222" spans="4:11" x14ac:dyDescent="0.25">
      <c r="D222" s="1"/>
      <c r="E222" s="3"/>
      <c r="J222" s="1"/>
      <c r="K222" s="3"/>
    </row>
    <row r="223" spans="4:11" x14ac:dyDescent="0.25">
      <c r="D223" s="1"/>
      <c r="E223" s="3"/>
      <c r="J223" s="1"/>
      <c r="K223" s="3"/>
    </row>
    <row r="224" spans="4:11" x14ac:dyDescent="0.25">
      <c r="D224" s="1"/>
      <c r="E224" s="3"/>
      <c r="J224" s="1"/>
      <c r="K224" s="3"/>
    </row>
    <row r="225" spans="4:11" x14ac:dyDescent="0.25">
      <c r="D225" s="1"/>
      <c r="E225" s="3"/>
      <c r="J225" s="1"/>
      <c r="K225" s="3"/>
    </row>
    <row r="226" spans="4:11" x14ac:dyDescent="0.25">
      <c r="D226" s="1"/>
      <c r="E226" s="3"/>
      <c r="J226" s="1"/>
      <c r="K226" s="3"/>
    </row>
    <row r="227" spans="4:11" x14ac:dyDescent="0.25">
      <c r="D227" s="1"/>
      <c r="E227" s="3"/>
      <c r="J227" s="1"/>
      <c r="K227" s="3"/>
    </row>
    <row r="228" spans="4:11" x14ac:dyDescent="0.25">
      <c r="D228" s="1"/>
      <c r="E228" s="3"/>
      <c r="J228" s="1"/>
      <c r="K228" s="3"/>
    </row>
    <row r="229" spans="4:11" x14ac:dyDescent="0.25">
      <c r="D229" s="1"/>
      <c r="E229" s="3"/>
      <c r="J229" s="1"/>
      <c r="K229" s="3"/>
    </row>
    <row r="230" spans="4:11" x14ac:dyDescent="0.25">
      <c r="D230" s="1"/>
      <c r="E230" s="3"/>
      <c r="J230" s="1"/>
      <c r="K230" s="3"/>
    </row>
    <row r="231" spans="4:11" x14ac:dyDescent="0.25">
      <c r="D231" s="1"/>
      <c r="E231" s="3"/>
      <c r="J231" s="1"/>
      <c r="K231" s="3"/>
    </row>
    <row r="232" spans="4:11" x14ac:dyDescent="0.25">
      <c r="D232" s="1"/>
      <c r="E232" s="3"/>
      <c r="J232" s="1"/>
      <c r="K232" s="3"/>
    </row>
    <row r="233" spans="4:11" x14ac:dyDescent="0.25">
      <c r="D233" s="1"/>
      <c r="E233" s="3"/>
      <c r="J233" s="1"/>
      <c r="K233" s="3"/>
    </row>
    <row r="234" spans="4:11" x14ac:dyDescent="0.25">
      <c r="D234" s="1"/>
      <c r="E234" s="3"/>
      <c r="J234" s="1"/>
      <c r="K234" s="3"/>
    </row>
    <row r="235" spans="4:11" x14ac:dyDescent="0.25">
      <c r="D235" s="1"/>
      <c r="E235" s="3"/>
      <c r="J235" s="1"/>
      <c r="K235" s="3"/>
    </row>
    <row r="236" spans="4:11" x14ac:dyDescent="0.25">
      <c r="D236" s="1"/>
      <c r="E236" s="3"/>
      <c r="J236" s="1"/>
      <c r="K236" s="3"/>
    </row>
    <row r="237" spans="4:11" x14ac:dyDescent="0.25">
      <c r="D237" s="1"/>
      <c r="E237" s="3"/>
      <c r="J237" s="1"/>
      <c r="K237" s="3"/>
    </row>
    <row r="238" spans="4:11" x14ac:dyDescent="0.25">
      <c r="D238" s="1"/>
      <c r="E238" s="3"/>
      <c r="J238" s="1"/>
      <c r="K238" s="3"/>
    </row>
    <row r="239" spans="4:11" x14ac:dyDescent="0.25">
      <c r="D239" s="1"/>
      <c r="E239" s="3"/>
      <c r="J239" s="1"/>
      <c r="K239" s="3"/>
    </row>
    <row r="240" spans="4:11" x14ac:dyDescent="0.25">
      <c r="D240" s="1"/>
      <c r="E240" s="3"/>
      <c r="J240" s="1"/>
      <c r="K240" s="3"/>
    </row>
    <row r="241" spans="4:11" x14ac:dyDescent="0.25">
      <c r="D241" s="1"/>
      <c r="E241" s="3"/>
      <c r="J241" s="1"/>
      <c r="K241" s="3"/>
    </row>
    <row r="242" spans="4:11" x14ac:dyDescent="0.25">
      <c r="D242" s="1"/>
      <c r="E242" s="3"/>
      <c r="J242" s="1"/>
      <c r="K242" s="3"/>
    </row>
    <row r="243" spans="4:11" x14ac:dyDescent="0.25">
      <c r="D243" s="1"/>
      <c r="E243" s="3"/>
      <c r="J243" s="1"/>
      <c r="K243" s="3"/>
    </row>
    <row r="244" spans="4:11" x14ac:dyDescent="0.25">
      <c r="D244" s="1"/>
      <c r="E244" s="3"/>
      <c r="J244" s="1"/>
      <c r="K244" s="3"/>
    </row>
    <row r="245" spans="4:11" x14ac:dyDescent="0.25">
      <c r="D245" s="1"/>
      <c r="E245" s="3"/>
      <c r="J245" s="1"/>
      <c r="K245" s="3"/>
    </row>
    <row r="246" spans="4:11" x14ac:dyDescent="0.25">
      <c r="D246" s="1"/>
      <c r="E246" s="3"/>
      <c r="J246" s="1"/>
      <c r="K246" s="3"/>
    </row>
    <row r="247" spans="4:11" x14ac:dyDescent="0.25">
      <c r="D247" s="1"/>
      <c r="E247" s="3"/>
      <c r="J247" s="1"/>
      <c r="K247" s="3"/>
    </row>
    <row r="248" spans="4:11" x14ac:dyDescent="0.25">
      <c r="D248" s="1"/>
      <c r="E248" s="3"/>
      <c r="J248" s="1"/>
      <c r="K248" s="3"/>
    </row>
    <row r="249" spans="4:11" x14ac:dyDescent="0.25">
      <c r="D249" s="1"/>
      <c r="E249" s="3"/>
      <c r="J249" s="1"/>
      <c r="K249" s="3"/>
    </row>
    <row r="250" spans="4:11" x14ac:dyDescent="0.25">
      <c r="D250" s="1"/>
      <c r="E250" s="3"/>
      <c r="J250" s="1"/>
      <c r="K250" s="3"/>
    </row>
    <row r="251" spans="4:11" x14ac:dyDescent="0.25">
      <c r="D251" s="1"/>
      <c r="E251" s="3"/>
      <c r="J251" s="1"/>
      <c r="K251" s="3"/>
    </row>
    <row r="252" spans="4:11" x14ac:dyDescent="0.25">
      <c r="D252" s="1"/>
      <c r="E252" s="3"/>
      <c r="J252" s="1"/>
      <c r="K252" s="3"/>
    </row>
    <row r="253" spans="4:11" x14ac:dyDescent="0.25">
      <c r="D253" s="1"/>
      <c r="E253" s="3"/>
      <c r="J253" s="1"/>
      <c r="K253" s="3"/>
    </row>
    <row r="254" spans="4:11" x14ac:dyDescent="0.25">
      <c r="D254" s="1"/>
      <c r="E254" s="3"/>
      <c r="J254" s="1"/>
      <c r="K254" s="3"/>
    </row>
    <row r="255" spans="4:11" x14ac:dyDescent="0.25">
      <c r="D255" s="1"/>
      <c r="E255" s="3"/>
      <c r="J255" s="1"/>
      <c r="K255" s="3"/>
    </row>
    <row r="256" spans="4:11" x14ac:dyDescent="0.25">
      <c r="D256" s="1"/>
      <c r="E256" s="3"/>
      <c r="J256" s="1"/>
      <c r="K256" s="3"/>
    </row>
    <row r="257" spans="4:11" x14ac:dyDescent="0.25">
      <c r="D257" s="1"/>
      <c r="E257" s="3"/>
      <c r="J257" s="1"/>
      <c r="K257" s="3"/>
    </row>
    <row r="258" spans="4:11" x14ac:dyDescent="0.25">
      <c r="D258" s="1"/>
      <c r="E258" s="3"/>
      <c r="J258" s="1"/>
      <c r="K258" s="3"/>
    </row>
    <row r="259" spans="4:11" x14ac:dyDescent="0.25">
      <c r="D259" s="1"/>
      <c r="E259" s="3"/>
      <c r="J259" s="1"/>
      <c r="K259" s="3"/>
    </row>
    <row r="260" spans="4:11" x14ac:dyDescent="0.25">
      <c r="D260" s="1"/>
      <c r="E260" s="3"/>
      <c r="J260" s="1"/>
      <c r="K260" s="3"/>
    </row>
    <row r="261" spans="4:11" x14ac:dyDescent="0.25">
      <c r="D261" s="1"/>
      <c r="E261" s="3"/>
      <c r="J261" s="1"/>
      <c r="K261" s="3"/>
    </row>
    <row r="262" spans="4:11" x14ac:dyDescent="0.25">
      <c r="D262" s="1"/>
      <c r="E262" s="3"/>
      <c r="J262" s="1"/>
      <c r="K262" s="3"/>
    </row>
    <row r="263" spans="4:11" x14ac:dyDescent="0.25">
      <c r="D263" s="1"/>
      <c r="E263" s="3"/>
      <c r="J263" s="1"/>
      <c r="K263" s="3"/>
    </row>
    <row r="264" spans="4:11" x14ac:dyDescent="0.25">
      <c r="D264" s="1"/>
      <c r="E264" s="3"/>
      <c r="J264" s="1"/>
      <c r="K264" s="3"/>
    </row>
    <row r="265" spans="4:11" x14ac:dyDescent="0.25">
      <c r="D265" s="1"/>
      <c r="E265" s="3"/>
      <c r="J265" s="1"/>
      <c r="K265" s="3"/>
    </row>
    <row r="266" spans="4:11" x14ac:dyDescent="0.25">
      <c r="D266" s="1"/>
      <c r="E266" s="3"/>
      <c r="J266" s="1"/>
      <c r="K266" s="3"/>
    </row>
    <row r="267" spans="4:11" x14ac:dyDescent="0.25">
      <c r="D267" s="1"/>
      <c r="E267" s="3"/>
      <c r="J267" s="1"/>
      <c r="K267" s="3"/>
    </row>
    <row r="268" spans="4:11" x14ac:dyDescent="0.25">
      <c r="D268" s="1"/>
      <c r="E268" s="3"/>
      <c r="J268" s="1"/>
      <c r="K268" s="3"/>
    </row>
    <row r="269" spans="4:11" x14ac:dyDescent="0.25">
      <c r="D269" s="1"/>
      <c r="E269" s="3"/>
      <c r="J269" s="1"/>
      <c r="K269" s="3"/>
    </row>
    <row r="270" spans="4:11" x14ac:dyDescent="0.25">
      <c r="D270" s="1"/>
      <c r="E270" s="3"/>
      <c r="J270" s="1"/>
      <c r="K270" s="3"/>
    </row>
    <row r="271" spans="4:11" x14ac:dyDescent="0.25">
      <c r="D271" s="1"/>
      <c r="E271" s="3"/>
      <c r="J271" s="1"/>
      <c r="K271" s="3"/>
    </row>
    <row r="272" spans="4:11" x14ac:dyDescent="0.25">
      <c r="D272" s="1"/>
      <c r="E272" s="3"/>
      <c r="J272" s="1"/>
      <c r="K272" s="3"/>
    </row>
    <row r="273" spans="4:11" x14ac:dyDescent="0.25">
      <c r="D273" s="1"/>
      <c r="E273" s="3"/>
      <c r="J273" s="1"/>
      <c r="K273" s="3"/>
    </row>
    <row r="274" spans="4:11" x14ac:dyDescent="0.25">
      <c r="D274" s="1"/>
      <c r="E274" s="3"/>
      <c r="J274" s="1"/>
      <c r="K274" s="3"/>
    </row>
    <row r="275" spans="4:11" x14ac:dyDescent="0.25">
      <c r="D275" s="1"/>
      <c r="E275" s="3"/>
      <c r="J275" s="1"/>
      <c r="K275" s="3"/>
    </row>
    <row r="276" spans="4:11" x14ac:dyDescent="0.25">
      <c r="D276" s="1"/>
      <c r="E276" s="3"/>
      <c r="J276" s="1"/>
      <c r="K276" s="3"/>
    </row>
    <row r="277" spans="4:11" x14ac:dyDescent="0.25">
      <c r="D277" s="1"/>
      <c r="E277" s="3"/>
      <c r="J277" s="1"/>
      <c r="K277" s="3"/>
    </row>
    <row r="278" spans="4:11" x14ac:dyDescent="0.25">
      <c r="D278" s="1"/>
      <c r="E278" s="3"/>
      <c r="J278" s="1"/>
      <c r="K278" s="3"/>
    </row>
    <row r="279" spans="4:11" x14ac:dyDescent="0.25">
      <c r="D279" s="1"/>
      <c r="E279" s="3"/>
      <c r="J279" s="1"/>
      <c r="K279" s="3"/>
    </row>
    <row r="280" spans="4:11" x14ac:dyDescent="0.25">
      <c r="D280" s="1"/>
      <c r="E280" s="3"/>
      <c r="J280" s="1"/>
      <c r="K280" s="3"/>
    </row>
    <row r="281" spans="4:11" x14ac:dyDescent="0.25">
      <c r="D281" s="1"/>
      <c r="E281" s="3"/>
      <c r="J281" s="1"/>
      <c r="K281" s="3"/>
    </row>
    <row r="282" spans="4:11" x14ac:dyDescent="0.25">
      <c r="D282" s="1"/>
      <c r="E282" s="3"/>
      <c r="J282" s="1"/>
      <c r="K282" s="3"/>
    </row>
    <row r="283" spans="4:11" x14ac:dyDescent="0.25">
      <c r="D283" s="1"/>
      <c r="E283" s="3"/>
      <c r="J283" s="1"/>
      <c r="K283" s="3"/>
    </row>
    <row r="284" spans="4:11" x14ac:dyDescent="0.25">
      <c r="D284" s="1"/>
      <c r="E284" s="3"/>
      <c r="J284" s="1"/>
      <c r="K284" s="3"/>
    </row>
    <row r="285" spans="4:11" x14ac:dyDescent="0.25">
      <c r="D285" s="1"/>
      <c r="E285" s="3"/>
      <c r="J285" s="1"/>
      <c r="K285" s="3"/>
    </row>
    <row r="286" spans="4:11" x14ac:dyDescent="0.25">
      <c r="D286" s="1"/>
      <c r="E286" s="3"/>
      <c r="J286" s="1"/>
      <c r="K286" s="3"/>
    </row>
    <row r="287" spans="4:11" x14ac:dyDescent="0.25">
      <c r="D287" s="1"/>
      <c r="E287" s="3"/>
      <c r="J287" s="1"/>
      <c r="K287" s="3"/>
    </row>
    <row r="288" spans="4:11" x14ac:dyDescent="0.25">
      <c r="D288" s="1"/>
      <c r="E288" s="3"/>
      <c r="J288" s="1"/>
      <c r="K288" s="3"/>
    </row>
    <row r="289" spans="4:11" x14ac:dyDescent="0.25">
      <c r="D289" s="1"/>
      <c r="E289" s="3"/>
      <c r="J289" s="1"/>
      <c r="K289" s="3"/>
    </row>
    <row r="290" spans="4:11" x14ac:dyDescent="0.25">
      <c r="D290" s="1"/>
      <c r="E290" s="3"/>
      <c r="J290" s="1"/>
      <c r="K290" s="3"/>
    </row>
    <row r="291" spans="4:11" x14ac:dyDescent="0.25">
      <c r="D291" s="1"/>
      <c r="E291" s="3"/>
      <c r="J291" s="1"/>
      <c r="K291" s="3"/>
    </row>
    <row r="292" spans="4:11" x14ac:dyDescent="0.25">
      <c r="D292" s="1"/>
      <c r="E292" s="3"/>
      <c r="J292" s="1"/>
      <c r="K292" s="3"/>
    </row>
    <row r="293" spans="4:11" x14ac:dyDescent="0.25">
      <c r="D293" s="1"/>
      <c r="E293" s="3"/>
      <c r="J293" s="1"/>
      <c r="K293" s="3"/>
    </row>
    <row r="294" spans="4:11" x14ac:dyDescent="0.25">
      <c r="D294" s="1"/>
      <c r="E294" s="3"/>
      <c r="J294" s="1"/>
      <c r="K294" s="3"/>
    </row>
    <row r="295" spans="4:11" x14ac:dyDescent="0.25">
      <c r="D295" s="1"/>
      <c r="E295" s="3"/>
      <c r="J295" s="1"/>
      <c r="K295" s="3"/>
    </row>
    <row r="296" spans="4:11" x14ac:dyDescent="0.25">
      <c r="D296" s="1"/>
      <c r="E296" s="3"/>
      <c r="J296" s="1"/>
      <c r="K296" s="3"/>
    </row>
    <row r="297" spans="4:11" x14ac:dyDescent="0.25">
      <c r="D297" s="1"/>
      <c r="E297" s="3"/>
      <c r="J297" s="1"/>
      <c r="K297" s="3"/>
    </row>
    <row r="298" spans="4:11" x14ac:dyDescent="0.25">
      <c r="D298" s="1"/>
      <c r="E298" s="3"/>
      <c r="J298" s="1"/>
      <c r="K298" s="3"/>
    </row>
    <row r="299" spans="4:11" x14ac:dyDescent="0.25">
      <c r="D299" s="1"/>
      <c r="E299" s="3"/>
      <c r="J299" s="1"/>
      <c r="K299" s="3"/>
    </row>
    <row r="300" spans="4:11" x14ac:dyDescent="0.25">
      <c r="D300" s="1"/>
      <c r="E300" s="3"/>
      <c r="J300" s="1"/>
      <c r="K300" s="3"/>
    </row>
    <row r="301" spans="4:11" x14ac:dyDescent="0.25">
      <c r="D301" s="1"/>
      <c r="E301" s="3"/>
      <c r="J301" s="1"/>
      <c r="K301" s="3"/>
    </row>
    <row r="302" spans="4:11" x14ac:dyDescent="0.25">
      <c r="D302" s="1"/>
      <c r="E302" s="3"/>
      <c r="J302" s="1"/>
      <c r="K302" s="3"/>
    </row>
    <row r="303" spans="4:11" x14ac:dyDescent="0.25">
      <c r="D303" s="1"/>
      <c r="E303" s="3"/>
      <c r="J303" s="1"/>
      <c r="K303" s="3"/>
    </row>
    <row r="304" spans="4:11" x14ac:dyDescent="0.25">
      <c r="D304" s="1"/>
      <c r="E304" s="3"/>
      <c r="J304" s="1"/>
      <c r="K304" s="3"/>
    </row>
    <row r="305" spans="4:11" x14ac:dyDescent="0.25">
      <c r="D305" s="1"/>
      <c r="E305" s="3"/>
      <c r="J305" s="1"/>
      <c r="K305" s="3"/>
    </row>
    <row r="306" spans="4:11" x14ac:dyDescent="0.25">
      <c r="D306" s="1"/>
      <c r="E306" s="3"/>
      <c r="J306" s="1"/>
      <c r="K306" s="3"/>
    </row>
    <row r="307" spans="4:11" x14ac:dyDescent="0.25">
      <c r="D307" s="1"/>
      <c r="E307" s="3"/>
      <c r="J307" s="1"/>
      <c r="K307" s="3"/>
    </row>
    <row r="308" spans="4:11" x14ac:dyDescent="0.25">
      <c r="D308" s="1"/>
      <c r="E308" s="3"/>
      <c r="J308" s="1"/>
      <c r="K308" s="3"/>
    </row>
    <row r="309" spans="4:11" x14ac:dyDescent="0.25">
      <c r="D309" s="1"/>
      <c r="E309" s="3"/>
      <c r="J309" s="1"/>
      <c r="K309" s="3"/>
    </row>
    <row r="310" spans="4:11" x14ac:dyDescent="0.25">
      <c r="D310" s="1"/>
      <c r="E310" s="3"/>
      <c r="J310" s="1"/>
      <c r="K310" s="3"/>
    </row>
    <row r="311" spans="4:11" x14ac:dyDescent="0.25">
      <c r="D311" s="1"/>
      <c r="E311" s="3"/>
      <c r="J311" s="1"/>
      <c r="K311" s="3"/>
    </row>
    <row r="312" spans="4:11" x14ac:dyDescent="0.25">
      <c r="D312" s="1"/>
      <c r="E312" s="3"/>
      <c r="J312" s="1"/>
      <c r="K312" s="3"/>
    </row>
    <row r="313" spans="4:11" x14ac:dyDescent="0.25">
      <c r="D313" s="1"/>
      <c r="E313" s="3"/>
      <c r="J313" s="1"/>
      <c r="K313" s="3"/>
    </row>
    <row r="314" spans="4:11" x14ac:dyDescent="0.25">
      <c r="D314" s="1"/>
      <c r="E314" s="3"/>
      <c r="J314" s="1"/>
      <c r="K314" s="3"/>
    </row>
    <row r="315" spans="4:11" x14ac:dyDescent="0.25">
      <c r="D315" s="1"/>
      <c r="E315" s="3"/>
      <c r="J315" s="1"/>
      <c r="K315" s="3"/>
    </row>
    <row r="316" spans="4:11" x14ac:dyDescent="0.25">
      <c r="D316" s="1"/>
      <c r="E316" s="3"/>
      <c r="J316" s="1"/>
      <c r="K316" s="3"/>
    </row>
    <row r="317" spans="4:11" x14ac:dyDescent="0.25">
      <c r="D317" s="1"/>
      <c r="E317" s="3"/>
      <c r="J317" s="1"/>
      <c r="K317" s="3"/>
    </row>
    <row r="318" spans="4:11" x14ac:dyDescent="0.25">
      <c r="D318" s="1"/>
      <c r="E318" s="3"/>
      <c r="J318" s="1"/>
      <c r="K318" s="3"/>
    </row>
    <row r="319" spans="4:11" x14ac:dyDescent="0.25">
      <c r="D319" s="1"/>
      <c r="E319" s="3"/>
      <c r="J319" s="1"/>
      <c r="K319" s="3"/>
    </row>
    <row r="320" spans="4:11" x14ac:dyDescent="0.25">
      <c r="D320" s="1"/>
      <c r="E320" s="3"/>
      <c r="J320" s="1"/>
      <c r="K320" s="3"/>
    </row>
    <row r="321" spans="4:11" x14ac:dyDescent="0.25">
      <c r="D321" s="1"/>
      <c r="E321" s="3"/>
      <c r="J321" s="1"/>
      <c r="K321" s="3"/>
    </row>
    <row r="322" spans="4:11" x14ac:dyDescent="0.25">
      <c r="D322" s="1"/>
      <c r="E322" s="3"/>
      <c r="J322" s="1"/>
      <c r="K322" s="3"/>
    </row>
    <row r="323" spans="4:11" x14ac:dyDescent="0.25">
      <c r="D323" s="1"/>
      <c r="E323" s="3"/>
      <c r="J323" s="1"/>
      <c r="K323" s="3"/>
    </row>
    <row r="324" spans="4:11" x14ac:dyDescent="0.25">
      <c r="D324" s="1"/>
      <c r="E324" s="3"/>
      <c r="J324" s="1"/>
      <c r="K324" s="3"/>
    </row>
    <row r="325" spans="4:11" x14ac:dyDescent="0.25">
      <c r="D325" s="1"/>
      <c r="E325" s="3"/>
      <c r="J325" s="1"/>
      <c r="K325" s="3"/>
    </row>
    <row r="326" spans="4:11" x14ac:dyDescent="0.25">
      <c r="D326" s="1"/>
      <c r="E326" s="3"/>
      <c r="J326" s="1"/>
      <c r="K326" s="3"/>
    </row>
    <row r="327" spans="4:11" x14ac:dyDescent="0.25">
      <c r="D327" s="1"/>
      <c r="E327" s="3"/>
      <c r="J327" s="1"/>
      <c r="K327" s="3"/>
    </row>
    <row r="328" spans="4:11" x14ac:dyDescent="0.25">
      <c r="D328" s="1"/>
      <c r="E328" s="3"/>
      <c r="J328" s="1"/>
      <c r="K328" s="3"/>
    </row>
    <row r="329" spans="4:11" x14ac:dyDescent="0.25">
      <c r="D329" s="1"/>
      <c r="E329" s="3"/>
      <c r="J329" s="1"/>
      <c r="K329" s="3"/>
    </row>
    <row r="330" spans="4:11" x14ac:dyDescent="0.25">
      <c r="D330" s="1"/>
      <c r="E330" s="3"/>
      <c r="J330" s="1"/>
      <c r="K330" s="3"/>
    </row>
    <row r="331" spans="4:11" x14ac:dyDescent="0.25">
      <c r="D331" s="1"/>
      <c r="E331" s="3"/>
      <c r="J331" s="1"/>
      <c r="K331" s="3"/>
    </row>
    <row r="332" spans="4:11" x14ac:dyDescent="0.25">
      <c r="D332" s="1"/>
      <c r="E332" s="3"/>
      <c r="J332" s="1"/>
      <c r="K332" s="3"/>
    </row>
    <row r="333" spans="4:11" x14ac:dyDescent="0.25">
      <c r="D333" s="1"/>
      <c r="E333" s="3"/>
      <c r="J333" s="1"/>
      <c r="K333" s="3"/>
    </row>
    <row r="334" spans="4:11" x14ac:dyDescent="0.25">
      <c r="D334" s="1"/>
      <c r="E334" s="3"/>
      <c r="J334" s="1"/>
      <c r="K334" s="3"/>
    </row>
    <row r="335" spans="4:11" x14ac:dyDescent="0.25">
      <c r="D335" s="1"/>
      <c r="E335" s="3"/>
      <c r="J335" s="1"/>
      <c r="K335" s="3"/>
    </row>
    <row r="336" spans="4:11" x14ac:dyDescent="0.25">
      <c r="D336" s="1"/>
      <c r="E336" s="3"/>
      <c r="J336" s="1"/>
      <c r="K336" s="3"/>
    </row>
    <row r="337" spans="4:11" x14ac:dyDescent="0.25">
      <c r="D337" s="1"/>
      <c r="E337" s="3"/>
      <c r="J337" s="1"/>
      <c r="K337" s="3"/>
    </row>
    <row r="338" spans="4:11" x14ac:dyDescent="0.25">
      <c r="D338" s="1"/>
      <c r="E338" s="3"/>
      <c r="J338" s="1"/>
      <c r="K338" s="3"/>
    </row>
    <row r="339" spans="4:11" x14ac:dyDescent="0.25">
      <c r="D339" s="1"/>
      <c r="E339" s="3"/>
      <c r="J339" s="1"/>
      <c r="K339" s="3"/>
    </row>
    <row r="340" spans="4:11" x14ac:dyDescent="0.25">
      <c r="D340" s="1"/>
      <c r="E340" s="3"/>
      <c r="J340" s="1"/>
      <c r="K340" s="3"/>
    </row>
    <row r="341" spans="4:11" x14ac:dyDescent="0.25">
      <c r="D341" s="1"/>
      <c r="E341" s="3"/>
      <c r="J341" s="1"/>
      <c r="K341" s="3"/>
    </row>
    <row r="342" spans="4:11" x14ac:dyDescent="0.25">
      <c r="D342" s="1"/>
      <c r="E342" s="3"/>
      <c r="J342" s="1"/>
      <c r="K342" s="3"/>
    </row>
    <row r="343" spans="4:11" x14ac:dyDescent="0.25">
      <c r="D343" s="1"/>
      <c r="E343" s="3"/>
      <c r="J343" s="1"/>
      <c r="K343" s="3"/>
    </row>
    <row r="344" spans="4:11" x14ac:dyDescent="0.25">
      <c r="D344" s="1"/>
      <c r="E344" s="3"/>
      <c r="J344" s="1"/>
      <c r="K344" s="3"/>
    </row>
    <row r="345" spans="4:11" x14ac:dyDescent="0.25">
      <c r="D345" s="1"/>
      <c r="E345" s="3"/>
      <c r="J345" s="1"/>
      <c r="K345" s="3"/>
    </row>
    <row r="346" spans="4:11" x14ac:dyDescent="0.25">
      <c r="D346" s="1"/>
      <c r="E346" s="3"/>
      <c r="J346" s="1"/>
      <c r="K346" s="3"/>
    </row>
    <row r="347" spans="4:11" x14ac:dyDescent="0.25">
      <c r="D347" s="1"/>
      <c r="E347" s="3"/>
      <c r="J347" s="1"/>
      <c r="K347" s="3"/>
    </row>
    <row r="348" spans="4:11" x14ac:dyDescent="0.25">
      <c r="D348" s="1"/>
      <c r="E348" s="3"/>
      <c r="J348" s="1"/>
      <c r="K348" s="3"/>
    </row>
    <row r="349" spans="4:11" x14ac:dyDescent="0.25">
      <c r="D349" s="1"/>
      <c r="E349" s="3"/>
      <c r="J349" s="1"/>
      <c r="K349" s="3"/>
    </row>
    <row r="350" spans="4:11" x14ac:dyDescent="0.25">
      <c r="D350" s="1"/>
      <c r="E350" s="3"/>
      <c r="J350" s="1"/>
      <c r="K350" s="3"/>
    </row>
    <row r="351" spans="4:11" x14ac:dyDescent="0.25">
      <c r="D351" s="1"/>
      <c r="E351" s="3"/>
      <c r="J351" s="1"/>
      <c r="K351" s="3"/>
    </row>
    <row r="352" spans="4:11" x14ac:dyDescent="0.25">
      <c r="D352" s="1"/>
      <c r="E352" s="3"/>
      <c r="J352" s="1"/>
      <c r="K352" s="3"/>
    </row>
    <row r="353" spans="4:11" x14ac:dyDescent="0.25">
      <c r="D353" s="1"/>
      <c r="E353" s="3"/>
      <c r="J353" s="1"/>
      <c r="K353" s="3"/>
    </row>
    <row r="354" spans="4:11" x14ac:dyDescent="0.25">
      <c r="D354" s="1"/>
      <c r="E354" s="3"/>
      <c r="J354" s="1"/>
      <c r="K354" s="3"/>
    </row>
    <row r="355" spans="4:11" x14ac:dyDescent="0.25">
      <c r="D355" s="1"/>
      <c r="E355" s="3"/>
      <c r="J355" s="1"/>
      <c r="K355" s="3"/>
    </row>
    <row r="356" spans="4:11" x14ac:dyDescent="0.25">
      <c r="D356" s="1"/>
      <c r="E356" s="3"/>
      <c r="J356" s="1"/>
      <c r="K356" s="3"/>
    </row>
    <row r="357" spans="4:11" x14ac:dyDescent="0.25">
      <c r="D357" s="1"/>
      <c r="E357" s="3"/>
      <c r="J357" s="1"/>
      <c r="K357" s="3"/>
    </row>
    <row r="358" spans="4:11" x14ac:dyDescent="0.25">
      <c r="D358" s="1"/>
      <c r="E358" s="3"/>
      <c r="J358" s="1"/>
      <c r="K358" s="3"/>
    </row>
    <row r="359" spans="4:11" x14ac:dyDescent="0.25">
      <c r="D359" s="1"/>
      <c r="E359" s="3"/>
      <c r="J359" s="1"/>
      <c r="K359" s="3"/>
    </row>
    <row r="360" spans="4:11" x14ac:dyDescent="0.25">
      <c r="D360" s="1"/>
      <c r="E360" s="3"/>
      <c r="J360" s="1"/>
      <c r="K360" s="3"/>
    </row>
    <row r="361" spans="4:11" x14ac:dyDescent="0.25">
      <c r="D361" s="1"/>
      <c r="E361" s="3"/>
      <c r="J361" s="1"/>
      <c r="K361" s="3"/>
    </row>
    <row r="362" spans="4:11" x14ac:dyDescent="0.25">
      <c r="D362" s="1"/>
      <c r="E362" s="3"/>
      <c r="J362" s="1"/>
      <c r="K362" s="3"/>
    </row>
    <row r="363" spans="4:11" x14ac:dyDescent="0.25">
      <c r="D363" s="1"/>
      <c r="E363" s="3"/>
      <c r="J363" s="1"/>
      <c r="K363" s="3"/>
    </row>
    <row r="364" spans="4:11" x14ac:dyDescent="0.25">
      <c r="D364" s="1"/>
      <c r="E364" s="3"/>
      <c r="J364" s="1"/>
      <c r="K364" s="3"/>
    </row>
    <row r="365" spans="4:11" x14ac:dyDescent="0.25">
      <c r="D365" s="1"/>
      <c r="E365" s="3"/>
      <c r="J365" s="1"/>
      <c r="K365" s="3"/>
    </row>
    <row r="366" spans="4:11" x14ac:dyDescent="0.25">
      <c r="D366" s="1"/>
      <c r="E366" s="3"/>
      <c r="J366" s="1"/>
      <c r="K366" s="3"/>
    </row>
    <row r="367" spans="4:11" x14ac:dyDescent="0.25">
      <c r="D367" s="1"/>
      <c r="E367" s="3"/>
      <c r="J367" s="1"/>
      <c r="K367" s="3"/>
    </row>
    <row r="368" spans="4:11" x14ac:dyDescent="0.25">
      <c r="D368" s="1"/>
      <c r="E368" s="3"/>
      <c r="J368" s="1"/>
      <c r="K368" s="3"/>
    </row>
    <row r="369" spans="4:11" x14ac:dyDescent="0.25">
      <c r="D369" s="1"/>
      <c r="E369" s="3"/>
      <c r="J369" s="1"/>
      <c r="K369" s="3"/>
    </row>
    <row r="370" spans="4:11" x14ac:dyDescent="0.25">
      <c r="D370" s="1"/>
      <c r="E370" s="3"/>
      <c r="J370" s="1"/>
      <c r="K370" s="3"/>
    </row>
    <row r="371" spans="4:11" x14ac:dyDescent="0.25">
      <c r="D371" s="1"/>
      <c r="E371" s="3"/>
      <c r="J371" s="1"/>
      <c r="K371" s="3"/>
    </row>
    <row r="372" spans="4:11" x14ac:dyDescent="0.25">
      <c r="D372" s="1"/>
      <c r="E372" s="3"/>
      <c r="J372" s="1"/>
      <c r="K372" s="3"/>
    </row>
    <row r="373" spans="4:11" x14ac:dyDescent="0.25">
      <c r="D373" s="1"/>
      <c r="E373" s="3"/>
      <c r="J373" s="1"/>
      <c r="K373" s="3"/>
    </row>
    <row r="374" spans="4:11" x14ac:dyDescent="0.25">
      <c r="D374" s="1"/>
      <c r="E374" s="3"/>
      <c r="J374" s="1"/>
      <c r="K374" s="3"/>
    </row>
    <row r="375" spans="4:11" x14ac:dyDescent="0.25">
      <c r="D375" s="1"/>
      <c r="E375" s="3"/>
      <c r="J375" s="1"/>
      <c r="K375" s="3"/>
    </row>
    <row r="376" spans="4:11" x14ac:dyDescent="0.25">
      <c r="D376" s="1"/>
      <c r="E376" s="3"/>
      <c r="J376" s="1"/>
      <c r="K376" s="3"/>
    </row>
    <row r="377" spans="4:11" x14ac:dyDescent="0.25">
      <c r="D377" s="1"/>
      <c r="E377" s="3"/>
      <c r="J377" s="1"/>
      <c r="K377" s="3"/>
    </row>
    <row r="378" spans="4:11" x14ac:dyDescent="0.25">
      <c r="D378" s="1"/>
      <c r="E378" s="3"/>
      <c r="J378" s="1"/>
      <c r="K378" s="3"/>
    </row>
    <row r="379" spans="4:11" x14ac:dyDescent="0.25">
      <c r="D379" s="1"/>
      <c r="E379" s="3"/>
      <c r="J379" s="1"/>
      <c r="K379" s="3"/>
    </row>
    <row r="380" spans="4:11" x14ac:dyDescent="0.25">
      <c r="D380" s="1"/>
      <c r="E380" s="3"/>
      <c r="J380" s="1"/>
      <c r="K380" s="3"/>
    </row>
    <row r="381" spans="4:11" x14ac:dyDescent="0.25">
      <c r="D381" s="1"/>
      <c r="E381" s="3"/>
      <c r="J381" s="1"/>
      <c r="K381" s="3"/>
    </row>
    <row r="382" spans="4:11" x14ac:dyDescent="0.25">
      <c r="D382" s="1"/>
      <c r="E382" s="3"/>
      <c r="J382" s="1"/>
      <c r="K382" s="3"/>
    </row>
    <row r="383" spans="4:11" x14ac:dyDescent="0.25">
      <c r="D383" s="1"/>
      <c r="E383" s="3"/>
      <c r="J383" s="1"/>
      <c r="K383" s="3"/>
    </row>
    <row r="384" spans="4:11" x14ac:dyDescent="0.25">
      <c r="D384" s="1"/>
      <c r="E384" s="3"/>
      <c r="J384" s="1"/>
      <c r="K384" s="3"/>
    </row>
    <row r="385" spans="4:11" x14ac:dyDescent="0.25">
      <c r="D385" s="1"/>
      <c r="E385" s="3"/>
      <c r="J385" s="1"/>
      <c r="K385" s="3"/>
    </row>
    <row r="386" spans="4:11" x14ac:dyDescent="0.25">
      <c r="D386" s="1"/>
      <c r="E386" s="3"/>
      <c r="J386" s="1"/>
      <c r="K386" s="3"/>
    </row>
    <row r="387" spans="4:11" x14ac:dyDescent="0.25">
      <c r="D387" s="1"/>
      <c r="E387" s="3"/>
      <c r="J387" s="1"/>
      <c r="K387" s="3"/>
    </row>
    <row r="388" spans="4:11" x14ac:dyDescent="0.25">
      <c r="D388" s="1"/>
      <c r="E388" s="3"/>
      <c r="J388" s="1"/>
      <c r="K388" s="3"/>
    </row>
    <row r="389" spans="4:11" x14ac:dyDescent="0.25">
      <c r="D389" s="1"/>
      <c r="E389" s="3"/>
      <c r="J389" s="1"/>
      <c r="K389" s="3"/>
    </row>
    <row r="390" spans="4:11" x14ac:dyDescent="0.25">
      <c r="D390" s="1"/>
      <c r="E390" s="3"/>
      <c r="J390" s="1"/>
      <c r="K390" s="3"/>
    </row>
    <row r="391" spans="4:11" x14ac:dyDescent="0.25">
      <c r="D391" s="1"/>
      <c r="E391" s="3"/>
      <c r="J391" s="1"/>
      <c r="K391" s="3"/>
    </row>
    <row r="392" spans="4:11" x14ac:dyDescent="0.25">
      <c r="D392" s="1"/>
      <c r="E392" s="3"/>
      <c r="J392" s="1"/>
      <c r="K392" s="3"/>
    </row>
    <row r="393" spans="4:11" x14ac:dyDescent="0.25">
      <c r="D393" s="1"/>
      <c r="E393" s="3"/>
      <c r="J393" s="1"/>
      <c r="K393" s="3"/>
    </row>
    <row r="394" spans="4:11" x14ac:dyDescent="0.25">
      <c r="D394" s="1"/>
      <c r="E394" s="3"/>
      <c r="J394" s="1"/>
      <c r="K394" s="3"/>
    </row>
    <row r="395" spans="4:11" x14ac:dyDescent="0.25">
      <c r="D395" s="1"/>
      <c r="E395" s="3"/>
      <c r="J395" s="1"/>
      <c r="K395" s="3"/>
    </row>
    <row r="396" spans="4:11" x14ac:dyDescent="0.25">
      <c r="D396" s="1"/>
      <c r="E396" s="3"/>
      <c r="J396" s="1"/>
      <c r="K396" s="3"/>
    </row>
    <row r="397" spans="4:11" x14ac:dyDescent="0.25">
      <c r="D397" s="1"/>
      <c r="E397" s="3"/>
      <c r="J397" s="1"/>
      <c r="K397" s="3"/>
    </row>
    <row r="398" spans="4:11" x14ac:dyDescent="0.25">
      <c r="D398" s="1"/>
      <c r="E398" s="3"/>
      <c r="J398" s="1"/>
      <c r="K398" s="3"/>
    </row>
    <row r="399" spans="4:11" x14ac:dyDescent="0.25">
      <c r="D399" s="1"/>
      <c r="E399" s="3"/>
      <c r="J399" s="1"/>
      <c r="K399" s="3"/>
    </row>
    <row r="400" spans="4:11" x14ac:dyDescent="0.25">
      <c r="D400" s="1"/>
      <c r="E400" s="3"/>
      <c r="J400" s="1"/>
      <c r="K400" s="3"/>
    </row>
    <row r="401" spans="4:11" x14ac:dyDescent="0.25">
      <c r="D401" s="1"/>
      <c r="E401" s="3"/>
      <c r="J401" s="1"/>
      <c r="K401" s="3"/>
    </row>
    <row r="402" spans="4:11" x14ac:dyDescent="0.25">
      <c r="D402" s="1"/>
      <c r="E402" s="3"/>
      <c r="J402" s="1"/>
      <c r="K402" s="3"/>
    </row>
    <row r="403" spans="4:11" x14ac:dyDescent="0.25">
      <c r="D403" s="1"/>
      <c r="E403" s="3"/>
      <c r="J403" s="1"/>
      <c r="K403" s="3"/>
    </row>
    <row r="404" spans="4:11" x14ac:dyDescent="0.25">
      <c r="D404" s="1"/>
      <c r="E404" s="3"/>
      <c r="J404" s="1"/>
      <c r="K404" s="3"/>
    </row>
    <row r="405" spans="4:11" x14ac:dyDescent="0.25">
      <c r="D405" s="1"/>
      <c r="E405" s="3"/>
      <c r="J405" s="1"/>
      <c r="K405" s="3"/>
    </row>
    <row r="406" spans="4:11" x14ac:dyDescent="0.25">
      <c r="D406" s="1"/>
      <c r="E406" s="3"/>
      <c r="J406" s="1"/>
      <c r="K406" s="3"/>
    </row>
    <row r="407" spans="4:11" x14ac:dyDescent="0.25">
      <c r="D407" s="1"/>
      <c r="E407" s="3"/>
      <c r="J407" s="1"/>
      <c r="K407" s="3"/>
    </row>
    <row r="408" spans="4:11" x14ac:dyDescent="0.25">
      <c r="D408" s="1"/>
      <c r="E408" s="3"/>
      <c r="J408" s="1"/>
      <c r="K408" s="3"/>
    </row>
    <row r="409" spans="4:11" x14ac:dyDescent="0.25">
      <c r="D409" s="1"/>
      <c r="E409" s="3"/>
      <c r="J409" s="1"/>
      <c r="K409" s="3"/>
    </row>
    <row r="410" spans="4:11" x14ac:dyDescent="0.25">
      <c r="D410" s="1"/>
      <c r="E410" s="3"/>
      <c r="J410" s="1"/>
      <c r="K410" s="3"/>
    </row>
    <row r="411" spans="4:11" x14ac:dyDescent="0.25">
      <c r="D411" s="1"/>
      <c r="E411" s="3"/>
      <c r="J411" s="1"/>
      <c r="K411" s="3"/>
    </row>
    <row r="412" spans="4:11" x14ac:dyDescent="0.25">
      <c r="D412" s="1"/>
      <c r="E412" s="3"/>
      <c r="J412" s="1"/>
      <c r="K412" s="3"/>
    </row>
    <row r="413" spans="4:11" x14ac:dyDescent="0.25">
      <c r="D413" s="1"/>
      <c r="E413" s="3"/>
      <c r="J413" s="1"/>
      <c r="K413" s="3"/>
    </row>
    <row r="414" spans="4:11" x14ac:dyDescent="0.25">
      <c r="D414" s="1"/>
      <c r="E414" s="3"/>
      <c r="J414" s="1"/>
      <c r="K414" s="3"/>
    </row>
    <row r="415" spans="4:11" x14ac:dyDescent="0.25">
      <c r="D415" s="1"/>
      <c r="E415" s="3"/>
      <c r="J415" s="1"/>
      <c r="K415" s="3"/>
    </row>
    <row r="416" spans="4:11" x14ac:dyDescent="0.25">
      <c r="D416" s="1"/>
      <c r="E416" s="3"/>
      <c r="J416" s="1"/>
      <c r="K416" s="3"/>
    </row>
    <row r="417" spans="4:11" x14ac:dyDescent="0.25">
      <c r="D417" s="1"/>
      <c r="E417" s="3"/>
      <c r="J417" s="1"/>
      <c r="K417" s="3"/>
    </row>
    <row r="418" spans="4:11" x14ac:dyDescent="0.25">
      <c r="D418" s="1"/>
      <c r="E418" s="3"/>
      <c r="J418" s="1"/>
      <c r="K418" s="3"/>
    </row>
    <row r="419" spans="4:11" x14ac:dyDescent="0.25">
      <c r="D419" s="1"/>
      <c r="E419" s="3"/>
      <c r="J419" s="1"/>
      <c r="K419" s="3"/>
    </row>
    <row r="420" spans="4:11" x14ac:dyDescent="0.25">
      <c r="D420" s="1"/>
      <c r="E420" s="3"/>
      <c r="J420" s="1"/>
      <c r="K420" s="3"/>
    </row>
    <row r="421" spans="4:11" x14ac:dyDescent="0.25">
      <c r="D421" s="1"/>
      <c r="E421" s="3"/>
      <c r="J421" s="1"/>
      <c r="K421" s="3"/>
    </row>
    <row r="422" spans="4:11" x14ac:dyDescent="0.25">
      <c r="D422" s="1"/>
      <c r="E422" s="3"/>
      <c r="J422" s="1"/>
      <c r="K422" s="3"/>
    </row>
    <row r="423" spans="4:11" x14ac:dyDescent="0.25">
      <c r="D423" s="1"/>
      <c r="E423" s="3"/>
      <c r="J423" s="1"/>
      <c r="K423" s="3"/>
    </row>
    <row r="424" spans="4:11" x14ac:dyDescent="0.25">
      <c r="D424" s="1"/>
      <c r="E424" s="3"/>
      <c r="J424" s="1"/>
      <c r="K424" s="3"/>
    </row>
    <row r="425" spans="4:11" x14ac:dyDescent="0.25">
      <c r="D425" s="1"/>
      <c r="E425" s="3"/>
      <c r="J425" s="1"/>
      <c r="K425" s="3"/>
    </row>
    <row r="426" spans="4:11" x14ac:dyDescent="0.25">
      <c r="D426" s="1"/>
      <c r="E426" s="3"/>
      <c r="J426" s="1"/>
      <c r="K426" s="3"/>
    </row>
    <row r="427" spans="4:11" x14ac:dyDescent="0.25">
      <c r="D427" s="1"/>
      <c r="E427" s="3"/>
      <c r="J427" s="1"/>
      <c r="K427" s="3"/>
    </row>
    <row r="428" spans="4:11" x14ac:dyDescent="0.25">
      <c r="D428" s="1"/>
      <c r="E428" s="3"/>
      <c r="J428" s="1"/>
      <c r="K428" s="3"/>
    </row>
    <row r="429" spans="4:11" x14ac:dyDescent="0.25">
      <c r="D429" s="1"/>
      <c r="E429" s="3"/>
      <c r="J429" s="1"/>
      <c r="K429" s="3"/>
    </row>
    <row r="430" spans="4:11" x14ac:dyDescent="0.25">
      <c r="D430" s="1"/>
      <c r="E430" s="3"/>
      <c r="J430" s="1"/>
      <c r="K430" s="3"/>
    </row>
    <row r="431" spans="4:11" x14ac:dyDescent="0.25">
      <c r="D431" s="1"/>
      <c r="E431" s="3"/>
      <c r="J431" s="1"/>
      <c r="K431" s="3"/>
    </row>
    <row r="432" spans="4:11" x14ac:dyDescent="0.25">
      <c r="D432" s="1"/>
      <c r="E432" s="3"/>
      <c r="J432" s="1"/>
      <c r="K432" s="3"/>
    </row>
    <row r="433" spans="4:11" x14ac:dyDescent="0.25">
      <c r="D433" s="1"/>
      <c r="E433" s="3"/>
      <c r="J433" s="1"/>
      <c r="K433" s="3"/>
    </row>
    <row r="434" spans="4:11" x14ac:dyDescent="0.25">
      <c r="D434" s="1"/>
      <c r="E434" s="3"/>
      <c r="J434" s="1"/>
      <c r="K434" s="3"/>
    </row>
    <row r="435" spans="4:11" x14ac:dyDescent="0.25">
      <c r="D435" s="1"/>
      <c r="E435" s="3"/>
      <c r="J435" s="1"/>
      <c r="K435" s="3"/>
    </row>
    <row r="436" spans="4:11" x14ac:dyDescent="0.25">
      <c r="D436" s="1"/>
      <c r="E436" s="3"/>
      <c r="J436" s="1"/>
      <c r="K436" s="3"/>
    </row>
    <row r="437" spans="4:11" x14ac:dyDescent="0.25">
      <c r="D437" s="1"/>
      <c r="E437" s="3"/>
      <c r="J437" s="1"/>
      <c r="K437" s="3"/>
    </row>
    <row r="438" spans="4:11" x14ac:dyDescent="0.25">
      <c r="D438" s="1"/>
      <c r="E438" s="3"/>
      <c r="J438" s="1"/>
      <c r="K438" s="3"/>
    </row>
    <row r="439" spans="4:11" x14ac:dyDescent="0.25">
      <c r="D439" s="1"/>
      <c r="E439" s="3"/>
      <c r="J439" s="1"/>
      <c r="K439" s="3"/>
    </row>
    <row r="440" spans="4:11" x14ac:dyDescent="0.25">
      <c r="D440" s="1"/>
      <c r="E440" s="3"/>
      <c r="J440" s="1"/>
      <c r="K440" s="3"/>
    </row>
    <row r="441" spans="4:11" x14ac:dyDescent="0.25">
      <c r="D441" s="1"/>
      <c r="E441" s="3"/>
      <c r="J441" s="1"/>
      <c r="K441" s="3"/>
    </row>
    <row r="442" spans="4:11" x14ac:dyDescent="0.25">
      <c r="D442" s="1"/>
      <c r="E442" s="3"/>
      <c r="J442" s="1"/>
      <c r="K442" s="3"/>
    </row>
    <row r="443" spans="4:11" x14ac:dyDescent="0.25">
      <c r="D443" s="1"/>
      <c r="E443" s="3"/>
      <c r="J443" s="1"/>
      <c r="K443" s="3"/>
    </row>
    <row r="444" spans="4:11" x14ac:dyDescent="0.25">
      <c r="D444" s="1"/>
      <c r="E444" s="3"/>
      <c r="J444" s="1"/>
      <c r="K444" s="3"/>
    </row>
    <row r="445" spans="4:11" x14ac:dyDescent="0.25">
      <c r="E445" s="3"/>
      <c r="J445" s="1"/>
      <c r="K445" s="3"/>
    </row>
    <row r="446" spans="4:11" x14ac:dyDescent="0.25">
      <c r="J446" s="1"/>
      <c r="K446" s="3"/>
    </row>
    <row r="447" spans="4:11" x14ac:dyDescent="0.25">
      <c r="K447" s="3"/>
    </row>
    <row r="448" spans="4:11" x14ac:dyDescent="0.25">
      <c r="K448" s="3"/>
    </row>
    <row r="449" spans="11:11" x14ac:dyDescent="0.25">
      <c r="K449" s="3"/>
    </row>
    <row r="450" spans="11:11" x14ac:dyDescent="0.25">
      <c r="K450" s="3"/>
    </row>
  </sheetData>
  <mergeCells count="40">
    <mergeCell ref="A59:B59"/>
    <mergeCell ref="A55:B55"/>
    <mergeCell ref="AD2:AE85"/>
    <mergeCell ref="L23:Y23"/>
    <mergeCell ref="L26:AA26"/>
    <mergeCell ref="D22:E22"/>
    <mergeCell ref="D23:E23"/>
    <mergeCell ref="D24:E24"/>
    <mergeCell ref="D26:E26"/>
    <mergeCell ref="E15:AB15"/>
    <mergeCell ref="L18:AA18"/>
    <mergeCell ref="L19:Y19"/>
    <mergeCell ref="L22:AA22"/>
    <mergeCell ref="L24:Y24"/>
    <mergeCell ref="L25:Y25"/>
    <mergeCell ref="A15:B15"/>
    <mergeCell ref="A11:B11"/>
    <mergeCell ref="A51:B51"/>
    <mergeCell ref="A27:B27"/>
    <mergeCell ref="A47:B47"/>
    <mergeCell ref="A43:B43"/>
    <mergeCell ref="A39:B39"/>
    <mergeCell ref="A35:B35"/>
    <mergeCell ref="A31:B31"/>
    <mergeCell ref="D25:E25"/>
    <mergeCell ref="A1:B1"/>
    <mergeCell ref="A23:B23"/>
    <mergeCell ref="A19:B19"/>
    <mergeCell ref="Z19:AA19"/>
    <mergeCell ref="D18:E18"/>
    <mergeCell ref="J18:K18"/>
    <mergeCell ref="Z20:AA20"/>
    <mergeCell ref="Z21:AA21"/>
    <mergeCell ref="A2:B2"/>
    <mergeCell ref="D1:AA1"/>
    <mergeCell ref="E3:AB3"/>
    <mergeCell ref="A3:B3"/>
    <mergeCell ref="A7:B7"/>
    <mergeCell ref="L21:Y21"/>
    <mergeCell ref="L20:Y20"/>
  </mergeCells>
  <hyperlinks>
    <hyperlink ref="E4" r:id="rId1" xr:uid="{1B9CE03B-48A9-477E-A4E5-BB8D1778E919}"/>
    <hyperlink ref="E5" r:id="rId2" xr:uid="{8A0C8FDF-8D1A-4C8B-B726-AC2D8CBFE520}"/>
    <hyperlink ref="E16" r:id="rId3" xr:uid="{14C58328-CA3A-4665-B555-908E433E693D}"/>
    <hyperlink ref="E7" r:id="rId4" xr:uid="{BF522895-0427-420F-97A4-AED576774C56}"/>
    <hyperlink ref="E8" r:id="rId5" xr:uid="{8B9C1AEC-EA15-4AA9-B4E7-DF92108E1ED4}"/>
    <hyperlink ref="E6" r:id="rId6" xr:uid="{8DB3A5D9-CFFE-479B-8369-89BE925097B9}"/>
    <hyperlink ref="E13" r:id="rId7" xr:uid="{E59EBA41-E757-4DDD-861D-C58803F75A4E}"/>
    <hyperlink ref="E9" r:id="rId8" xr:uid="{775476F2-0EE6-45EC-A083-B729D919F239}"/>
    <hyperlink ref="E17" r:id="rId9" xr:uid="{A00BDD81-9940-438E-A4D7-6741834A48F6}"/>
    <hyperlink ref="E11" r:id="rId10" xr:uid="{AEB9E80B-C715-44B2-A280-27C685CD85E3}"/>
    <hyperlink ref="E12" r:id="rId11" xr:uid="{91ACED31-355C-4645-B979-6D9F37E36896}"/>
    <hyperlink ref="E10" r:id="rId12" xr:uid="{D33E7781-409B-452C-B180-FD0652E710B1}"/>
    <hyperlink ref="E14" r:id="rId13" display="CMML" xr:uid="{05A874C6-BBD4-4975-8C89-061D4F789172}"/>
  </hyperlinks>
  <pageMargins left="0.7" right="0.7" top="0.75" bottom="0.75" header="0.3" footer="0.3"/>
  <pageSetup orientation="portrait" r:id="rId14"/>
  <ignoredErrors>
    <ignoredError sqref="Q8" formula="1"/>
    <ignoredError sqref="T10 X10 X14" evalError="1"/>
  </ignoredErrors>
  <drawing r:id="rId15"/>
  <legacyDrawing r:id="rId16"/>
  <extLst>
    <ext xmlns:x15="http://schemas.microsoft.com/office/spreadsheetml/2010/11/main" uri="{F7C9EE02-42E1-4005-9D12-6889AFFD525C}">
      <x15:webExtensions xmlns:xm="http://schemas.microsoft.com/office/excel/2006/main">
        <x15:webExtension appRef="{B7F8FBAF-A200-4896-BC92-B1C45C401F53}">
          <xm:f>'Main Portfolio'!#REF!</xm:f>
        </x15:webExtension>
        <x15:webExtension appRef="{9CFA4467-DFB1-46AD-9085-E76D1BFA4C68}">
          <xm:f>'Main Portfolio'!#REF!</xm:f>
        </x15:webExtension>
        <x15:webExtension appRef="{2AAC4B49-67B1-44E1-BD3A-08E5C66759B6}">
          <xm:f>'Main Portfolio'!#REF!</xm:f>
        </x15:webExtension>
        <x15:webExtension appRef="{46CF482C-EA0D-4CFC-B8D4-E5E718EC190B}">
          <xm:f>'Main Portfolio'!#REF!</xm:f>
        </x15:webExtension>
        <x15:webExtension appRef="{872078D3-D94D-486D-9DA3-4A3C7F474504}">
          <xm:f>'Main Portfolio'!#REF!</xm:f>
        </x15:webExtension>
        <x15:webExtension appRef="{7260DA19-0B7E-4AA4-8E59-11C1F7BDE8B0}">
          <xm:f>'Main Portfolio'!#REF!</xm:f>
        </x15:webExtension>
        <x15:webExtension appRef="{8F051EE8-CD21-412B-8E3B-B365E20C5143}">
          <xm:f>'Main Portfolio'!#REF!</xm:f>
        </x15:webExtension>
        <x15:webExtension appRef="{6978F2CC-5FFD-450B-912E-A12310CD7B53}">
          <xm:f>'Main Portfolio'!#REF!</xm:f>
        </x15:webExtension>
        <x15:webExtension appRef="{58046F7C-B86C-49B6-A322-897C6610B066}">
          <xm:f>'Main Portfolio'!#REF!</xm:f>
        </x15:webExtension>
        <x15:webExtension appRef="{8E3E64DE-D657-4080-926D-51C9F8CD391D}">
          <xm:f>'Main Portfolio'!#REF!</xm:f>
        </x15:webExtension>
        <x15:webExtension appRef="{B0C8AE0D-0EF2-4D14-9098-8390F2703165}">
          <xm:f>'Main Portfolio'!#REF!</xm:f>
        </x15:webExtension>
        <x15:webExtension appRef="{A778CDFA-61BB-4B50-826F-552046A7F680}">
          <xm:f>'Main Portfolio'!#REF!</xm:f>
        </x15:webExtension>
        <x15:webExtension appRef="{E77A2B68-2765-4D3B-9074-939ADF9453E1}">
          <xm:f>'Main Portfolio'!#REF!</xm:f>
        </x15:webExtension>
        <x15:webExtension appRef="{1A929B99-9044-4C12-ACCB-328CE8C727ED}">
          <xm:f>'Main Portfolio'!#REF!</xm:f>
        </x15:webExtension>
        <x15:webExtension appRef="{0D0BE67B-1EB2-4013-B8F3-6E95DB461BDB}">
          <xm:f>'Main Portfolio'!#REF!</xm:f>
        </x15:webExtension>
        <x15:webExtension appRef="{C70E737B-9A30-40F8-90A1-D318D33E36EB}">
          <xm:f>'Main Portfolio'!#REF!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zoomScale="115" zoomScaleNormal="115" workbookViewId="0">
      <selection activeCell="L8" sqref="L8"/>
    </sheetView>
  </sheetViews>
  <sheetFormatPr defaultRowHeight="15" x14ac:dyDescent="0.25"/>
  <cols>
    <col min="1" max="1" width="10.28515625" style="2" customWidth="1"/>
    <col min="2" max="2" width="87.85546875" style="2" hidden="1" customWidth="1"/>
    <col min="3" max="3" width="1.7109375" style="2" hidden="1" customWidth="1"/>
    <col min="4" max="4" width="77.28515625" style="2" hidden="1" customWidth="1"/>
    <col min="5" max="5" width="1.7109375" style="2" hidden="1" customWidth="1"/>
    <col min="6" max="6" width="89" style="2" hidden="1" customWidth="1"/>
    <col min="7" max="7" width="1.7109375" style="2" customWidth="1"/>
    <col min="8" max="8" width="133.28515625" style="2" hidden="1" customWidth="1"/>
    <col min="9" max="9" width="1.7109375" style="2" hidden="1" customWidth="1"/>
    <col min="10" max="10" width="176.42578125" style="2" hidden="1" customWidth="1"/>
    <col min="11" max="11" width="1.7109375" style="2" hidden="1" customWidth="1"/>
    <col min="12" max="12" width="115" style="2" customWidth="1"/>
    <col min="13" max="13" width="1.7109375" style="2" customWidth="1"/>
    <col min="14" max="16384" width="9.140625" style="2"/>
  </cols>
  <sheetData>
    <row r="1" spans="1:13" ht="15.95" customHeight="1" x14ac:dyDescent="0.25">
      <c r="A1" s="39"/>
      <c r="B1" s="39">
        <v>2021</v>
      </c>
      <c r="C1" s="31"/>
      <c r="D1" s="31">
        <v>2022</v>
      </c>
      <c r="E1" s="39"/>
      <c r="F1" s="39">
        <v>2023</v>
      </c>
      <c r="G1" s="4"/>
      <c r="H1" s="39">
        <v>2024</v>
      </c>
      <c r="I1" s="4"/>
      <c r="J1" s="39">
        <v>2025</v>
      </c>
      <c r="K1" s="4"/>
      <c r="L1" s="39">
        <v>2026</v>
      </c>
      <c r="M1" s="4"/>
    </row>
    <row r="2" spans="1:13" ht="42" customHeight="1" x14ac:dyDescent="0.25">
      <c r="A2" s="23" t="s">
        <v>20</v>
      </c>
      <c r="B2" s="36" t="s">
        <v>41</v>
      </c>
      <c r="C2" s="32"/>
      <c r="D2" s="24" t="s">
        <v>47</v>
      </c>
      <c r="E2" s="236"/>
      <c r="F2" s="61" t="s">
        <v>100</v>
      </c>
      <c r="G2" s="4"/>
      <c r="H2" s="61" t="s">
        <v>162</v>
      </c>
      <c r="I2" s="4"/>
      <c r="J2" s="61" t="s">
        <v>214</v>
      </c>
      <c r="K2" s="4"/>
      <c r="L2" s="24" t="s">
        <v>267</v>
      </c>
      <c r="M2" s="4"/>
    </row>
    <row r="3" spans="1:13" ht="42" customHeight="1" x14ac:dyDescent="0.25">
      <c r="A3" s="23" t="s">
        <v>21</v>
      </c>
      <c r="B3" s="36" t="s">
        <v>39</v>
      </c>
      <c r="C3" s="32"/>
      <c r="D3" s="24" t="s">
        <v>53</v>
      </c>
      <c r="E3" s="237"/>
      <c r="F3" s="61" t="s">
        <v>150</v>
      </c>
      <c r="G3" s="4"/>
      <c r="H3" s="61" t="s">
        <v>154</v>
      </c>
      <c r="I3" s="4"/>
      <c r="J3" s="24" t="s">
        <v>201</v>
      </c>
      <c r="K3" s="4"/>
      <c r="L3" s="24" t="s">
        <v>290</v>
      </c>
      <c r="M3" s="4"/>
    </row>
    <row r="4" spans="1:13" ht="42" customHeight="1" x14ac:dyDescent="0.25">
      <c r="A4" s="23" t="s">
        <v>22</v>
      </c>
      <c r="B4" s="36" t="s">
        <v>32</v>
      </c>
      <c r="C4" s="32"/>
      <c r="D4" s="24" t="s">
        <v>54</v>
      </c>
      <c r="E4" s="237"/>
      <c r="F4" s="61" t="s">
        <v>109</v>
      </c>
      <c r="G4" s="4"/>
      <c r="H4" s="61" t="s">
        <v>159</v>
      </c>
      <c r="I4" s="4"/>
      <c r="J4" s="24" t="s">
        <v>202</v>
      </c>
      <c r="K4" s="4"/>
      <c r="L4" s="24" t="s">
        <v>289</v>
      </c>
      <c r="M4" s="4"/>
    </row>
    <row r="5" spans="1:13" ht="42" customHeight="1" x14ac:dyDescent="0.25">
      <c r="A5" s="23" t="s">
        <v>23</v>
      </c>
      <c r="B5" s="36" t="s">
        <v>33</v>
      </c>
      <c r="C5" s="32"/>
      <c r="D5" s="24" t="s">
        <v>55</v>
      </c>
      <c r="E5" s="237"/>
      <c r="F5" s="61" t="s">
        <v>105</v>
      </c>
      <c r="G5" s="4"/>
      <c r="H5" s="61" t="s">
        <v>160</v>
      </c>
      <c r="I5" s="4"/>
      <c r="J5" s="24" t="s">
        <v>203</v>
      </c>
      <c r="K5" s="4"/>
      <c r="L5" s="24" t="s">
        <v>302</v>
      </c>
      <c r="M5" s="4"/>
    </row>
    <row r="6" spans="1:13" ht="42" customHeight="1" x14ac:dyDescent="0.25">
      <c r="A6" s="23" t="s">
        <v>24</v>
      </c>
      <c r="B6" s="36" t="s">
        <v>43</v>
      </c>
      <c r="C6" s="32"/>
      <c r="D6" s="40" t="s">
        <v>94</v>
      </c>
      <c r="E6" s="237"/>
      <c r="F6" s="61" t="s">
        <v>110</v>
      </c>
      <c r="G6" s="4"/>
      <c r="H6" s="61" t="s">
        <v>167</v>
      </c>
      <c r="I6" s="4"/>
      <c r="J6" s="24" t="s">
        <v>204</v>
      </c>
      <c r="K6" s="4"/>
      <c r="L6" s="24" t="s">
        <v>313</v>
      </c>
      <c r="M6" s="4"/>
    </row>
    <row r="7" spans="1:13" ht="42" customHeight="1" x14ac:dyDescent="0.25">
      <c r="A7" s="23" t="s">
        <v>25</v>
      </c>
      <c r="B7" s="36" t="s">
        <v>44</v>
      </c>
      <c r="C7" s="32"/>
      <c r="D7" s="24" t="s">
        <v>61</v>
      </c>
      <c r="E7" s="237"/>
      <c r="F7" s="61" t="s">
        <v>111</v>
      </c>
      <c r="G7" s="4"/>
      <c r="H7" s="61" t="s">
        <v>169</v>
      </c>
      <c r="I7" s="4"/>
      <c r="J7" s="24" t="s">
        <v>205</v>
      </c>
      <c r="K7" s="4"/>
      <c r="L7" s="24" t="s">
        <v>320</v>
      </c>
      <c r="M7" s="4"/>
    </row>
    <row r="8" spans="1:13" ht="42" customHeight="1" x14ac:dyDescent="0.25">
      <c r="A8" s="23" t="s">
        <v>26</v>
      </c>
      <c r="B8" s="36" t="s">
        <v>45</v>
      </c>
      <c r="C8" s="32"/>
      <c r="D8" s="24" t="s">
        <v>64</v>
      </c>
      <c r="E8" s="237"/>
      <c r="F8" s="61" t="s">
        <v>115</v>
      </c>
      <c r="G8" s="4"/>
      <c r="H8" s="61" t="s">
        <v>176</v>
      </c>
      <c r="I8" s="4"/>
      <c r="J8" s="24" t="s">
        <v>215</v>
      </c>
      <c r="K8" s="4"/>
      <c r="L8" s="24" t="s">
        <v>292</v>
      </c>
      <c r="M8" s="4"/>
    </row>
    <row r="9" spans="1:13" ht="42" customHeight="1" x14ac:dyDescent="0.25">
      <c r="A9" s="23" t="s">
        <v>27</v>
      </c>
      <c r="B9" s="36" t="s">
        <v>51</v>
      </c>
      <c r="C9" s="32"/>
      <c r="D9" s="24" t="s">
        <v>62</v>
      </c>
      <c r="E9" s="237"/>
      <c r="F9" s="61" t="s">
        <v>118</v>
      </c>
      <c r="G9" s="4"/>
      <c r="H9" s="61" t="s">
        <v>175</v>
      </c>
      <c r="I9" s="4"/>
      <c r="J9" s="24" t="s">
        <v>217</v>
      </c>
      <c r="K9" s="4"/>
      <c r="L9" s="24" t="s">
        <v>292</v>
      </c>
      <c r="M9" s="4"/>
    </row>
    <row r="10" spans="1:13" ht="42" customHeight="1" x14ac:dyDescent="0.25">
      <c r="A10" s="23" t="s">
        <v>28</v>
      </c>
      <c r="B10" s="24" t="s">
        <v>50</v>
      </c>
      <c r="C10" s="33"/>
      <c r="D10" s="24" t="s">
        <v>88</v>
      </c>
      <c r="E10" s="237"/>
      <c r="F10" s="61" t="s">
        <v>117</v>
      </c>
      <c r="G10" s="4"/>
      <c r="H10" s="61" t="s">
        <v>179</v>
      </c>
      <c r="I10" s="4"/>
      <c r="J10" s="24" t="s">
        <v>224</v>
      </c>
      <c r="K10" s="4"/>
      <c r="L10" s="24" t="s">
        <v>292</v>
      </c>
      <c r="M10" s="4"/>
    </row>
    <row r="11" spans="1:13" ht="42" customHeight="1" x14ac:dyDescent="0.25">
      <c r="A11" s="23" t="s">
        <v>29</v>
      </c>
      <c r="B11" s="24" t="s">
        <v>48</v>
      </c>
      <c r="C11" s="33"/>
      <c r="D11" s="24" t="s">
        <v>92</v>
      </c>
      <c r="E11" s="237"/>
      <c r="F11" s="61" t="s">
        <v>127</v>
      </c>
      <c r="G11" s="4"/>
      <c r="H11" s="61" t="s">
        <v>180</v>
      </c>
      <c r="I11" s="4"/>
      <c r="J11" s="24" t="s">
        <v>230</v>
      </c>
      <c r="K11" s="4"/>
      <c r="L11" s="24" t="s">
        <v>292</v>
      </c>
      <c r="M11" s="4"/>
    </row>
    <row r="12" spans="1:13" ht="42" customHeight="1" x14ac:dyDescent="0.25">
      <c r="A12" s="23" t="s">
        <v>30</v>
      </c>
      <c r="B12" s="24" t="s">
        <v>49</v>
      </c>
      <c r="C12" s="33"/>
      <c r="D12" s="24" t="s">
        <v>93</v>
      </c>
      <c r="E12" s="237"/>
      <c r="F12" s="61" t="s">
        <v>137</v>
      </c>
      <c r="G12" s="4"/>
      <c r="H12" s="61" t="s">
        <v>182</v>
      </c>
      <c r="I12" s="4"/>
      <c r="J12" s="24" t="s">
        <v>239</v>
      </c>
      <c r="K12" s="4"/>
      <c r="L12" s="24" t="s">
        <v>292</v>
      </c>
      <c r="M12" s="4"/>
    </row>
    <row r="13" spans="1:13" ht="42" customHeight="1" x14ac:dyDescent="0.25">
      <c r="A13" s="23" t="s">
        <v>31</v>
      </c>
      <c r="B13" s="24" t="s">
        <v>60</v>
      </c>
      <c r="C13" s="33"/>
      <c r="D13" s="24" t="s">
        <v>108</v>
      </c>
      <c r="E13" s="237"/>
      <c r="F13" s="61" t="s">
        <v>144</v>
      </c>
      <c r="G13" s="4"/>
      <c r="H13" s="61" t="s">
        <v>184</v>
      </c>
      <c r="I13" s="4"/>
      <c r="J13" s="24" t="s">
        <v>250</v>
      </c>
      <c r="K13" s="4"/>
      <c r="L13" s="24" t="s">
        <v>292</v>
      </c>
      <c r="M13" s="4"/>
    </row>
    <row r="14" spans="1:13" ht="15" customHeight="1" x14ac:dyDescent="0.25">
      <c r="A14" s="234"/>
      <c r="B14" s="235"/>
      <c r="C14" s="235"/>
      <c r="D14" s="235"/>
      <c r="E14" s="235"/>
      <c r="F14" s="235"/>
      <c r="G14" s="235"/>
      <c r="H14" s="235"/>
      <c r="I14" s="4"/>
      <c r="J14" s="4"/>
      <c r="K14" s="4"/>
      <c r="L14" s="4"/>
      <c r="M14" s="4"/>
    </row>
  </sheetData>
  <mergeCells count="2">
    <mergeCell ref="A14:H14"/>
    <mergeCell ref="E2:E1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7249-648D-42A0-A8FF-BD6BB8E3966C}">
  <dimension ref="A1:I74"/>
  <sheetViews>
    <sheetView topLeftCell="B13" zoomScaleNormal="100" workbookViewId="0">
      <selection activeCell="E38" sqref="E38"/>
    </sheetView>
  </sheetViews>
  <sheetFormatPr defaultRowHeight="15" x14ac:dyDescent="0.25"/>
  <cols>
    <col min="1" max="1" width="0" hidden="1" customWidth="1"/>
    <col min="2" max="2" width="29.5703125" customWidth="1"/>
    <col min="3" max="3" width="22.140625" customWidth="1"/>
    <col min="4" max="4" width="23.5703125" customWidth="1"/>
    <col min="5" max="5" width="19.42578125" customWidth="1"/>
  </cols>
  <sheetData>
    <row r="1" spans="1:6" ht="51" customHeight="1" x14ac:dyDescent="0.25">
      <c r="B1" s="185" t="s">
        <v>234</v>
      </c>
      <c r="C1" s="185" t="s">
        <v>235</v>
      </c>
      <c r="D1" s="185" t="s">
        <v>236</v>
      </c>
      <c r="E1" s="185" t="s">
        <v>237</v>
      </c>
      <c r="F1" s="2"/>
    </row>
    <row r="2" spans="1:6" ht="20.100000000000001" customHeight="1" x14ac:dyDescent="0.35">
      <c r="A2">
        <v>1</v>
      </c>
      <c r="B2" s="181">
        <v>45961</v>
      </c>
      <c r="C2" s="182">
        <v>220</v>
      </c>
      <c r="D2" s="183">
        <v>9.5500000000000007</v>
      </c>
      <c r="E2" s="184">
        <f>C2*D2</f>
        <v>2101</v>
      </c>
    </row>
    <row r="3" spans="1:6" ht="20.100000000000001" customHeight="1" x14ac:dyDescent="0.35">
      <c r="A3">
        <v>2</v>
      </c>
      <c r="B3" s="181">
        <v>45966</v>
      </c>
      <c r="C3" s="182">
        <v>290</v>
      </c>
      <c r="D3" s="183">
        <v>8.84</v>
      </c>
      <c r="E3" s="184">
        <f t="shared" ref="E3:E29" si="0">C3*D3</f>
        <v>2563.6</v>
      </c>
    </row>
    <row r="4" spans="1:6" ht="20.100000000000001" customHeight="1" x14ac:dyDescent="0.35">
      <c r="B4" s="181">
        <v>45972</v>
      </c>
      <c r="C4" s="182">
        <v>300</v>
      </c>
      <c r="D4" s="183">
        <v>8.1999999999999993</v>
      </c>
      <c r="E4" s="184">
        <f t="shared" si="0"/>
        <v>2460</v>
      </c>
    </row>
    <row r="5" spans="1:6" ht="20.100000000000001" customHeight="1" x14ac:dyDescent="0.35">
      <c r="B5" s="181">
        <v>45978</v>
      </c>
      <c r="C5" s="182">
        <v>375</v>
      </c>
      <c r="D5" s="183">
        <v>6.66</v>
      </c>
      <c r="E5" s="184">
        <f t="shared" si="0"/>
        <v>2497.5</v>
      </c>
    </row>
    <row r="6" spans="1:6" ht="20.100000000000001" customHeight="1" x14ac:dyDescent="0.35">
      <c r="B6" s="181">
        <v>45985</v>
      </c>
      <c r="C6" s="182">
        <v>465</v>
      </c>
      <c r="D6" s="183">
        <v>5.64</v>
      </c>
      <c r="E6" s="184">
        <f t="shared" si="0"/>
        <v>2622.6</v>
      </c>
    </row>
    <row r="7" spans="1:6" ht="20.100000000000001" customHeight="1" x14ac:dyDescent="0.35">
      <c r="B7" s="181" t="s">
        <v>240</v>
      </c>
      <c r="C7" s="182">
        <v>1075</v>
      </c>
      <c r="D7" s="183">
        <v>4.68</v>
      </c>
      <c r="E7" s="184">
        <f t="shared" si="0"/>
        <v>5031</v>
      </c>
    </row>
    <row r="8" spans="1:6" ht="20.100000000000001" customHeight="1" x14ac:dyDescent="0.35">
      <c r="B8" s="181" t="s">
        <v>244</v>
      </c>
      <c r="C8" s="182">
        <v>445</v>
      </c>
      <c r="D8" s="183">
        <v>5.55</v>
      </c>
      <c r="E8" s="184">
        <f t="shared" si="0"/>
        <v>2469.75</v>
      </c>
    </row>
    <row r="9" spans="1:6" ht="20.100000000000001" customHeight="1" x14ac:dyDescent="0.35">
      <c r="B9" s="181" t="s">
        <v>245</v>
      </c>
      <c r="C9" s="182">
        <v>500</v>
      </c>
      <c r="D9" s="183">
        <v>4.95</v>
      </c>
      <c r="E9" s="184">
        <f t="shared" si="0"/>
        <v>2475</v>
      </c>
    </row>
    <row r="10" spans="1:6" ht="20.100000000000001" customHeight="1" x14ac:dyDescent="0.35">
      <c r="B10" s="181" t="s">
        <v>248</v>
      </c>
      <c r="C10" s="182">
        <v>500</v>
      </c>
      <c r="D10" s="183">
        <v>5.04</v>
      </c>
      <c r="E10" s="184">
        <f t="shared" si="0"/>
        <v>2520</v>
      </c>
    </row>
    <row r="11" spans="1:6" ht="20.100000000000001" customHeight="1" x14ac:dyDescent="0.35">
      <c r="B11" s="181" t="s">
        <v>249</v>
      </c>
      <c r="C11" s="182">
        <v>530</v>
      </c>
      <c r="D11" s="183">
        <v>4.63</v>
      </c>
      <c r="E11" s="184">
        <f t="shared" si="0"/>
        <v>2453.9</v>
      </c>
    </row>
    <row r="12" spans="1:6" ht="20.100000000000001" customHeight="1" x14ac:dyDescent="0.35">
      <c r="B12" s="181" t="s">
        <v>253</v>
      </c>
      <c r="C12" s="182">
        <v>525</v>
      </c>
      <c r="D12" s="183">
        <v>4.7</v>
      </c>
      <c r="E12" s="184">
        <f t="shared" si="0"/>
        <v>2467.5</v>
      </c>
    </row>
    <row r="13" spans="1:6" ht="20.100000000000001" customHeight="1" x14ac:dyDescent="0.35">
      <c r="B13" s="181" t="s">
        <v>254</v>
      </c>
      <c r="C13" s="182">
        <v>525</v>
      </c>
      <c r="D13" s="183">
        <v>4.7699999999999996</v>
      </c>
      <c r="E13" s="184">
        <f t="shared" si="0"/>
        <v>2504.25</v>
      </c>
    </row>
    <row r="14" spans="1:6" ht="20.100000000000001" customHeight="1" x14ac:dyDescent="0.35">
      <c r="B14" s="181" t="s">
        <v>256</v>
      </c>
      <c r="C14" s="182">
        <v>530</v>
      </c>
      <c r="D14" s="183">
        <v>4.63</v>
      </c>
      <c r="E14" s="184">
        <f t="shared" si="0"/>
        <v>2453.9</v>
      </c>
    </row>
    <row r="15" spans="1:6" ht="20.100000000000001" customHeight="1" x14ac:dyDescent="0.35">
      <c r="B15" s="181" t="s">
        <v>264</v>
      </c>
      <c r="C15" s="182">
        <v>540</v>
      </c>
      <c r="D15" s="183">
        <v>4.6500000000000004</v>
      </c>
      <c r="E15" s="184">
        <f t="shared" si="0"/>
        <v>2511</v>
      </c>
    </row>
    <row r="16" spans="1:6" ht="20.100000000000001" customHeight="1" x14ac:dyDescent="0.35">
      <c r="B16" s="181" t="s">
        <v>266</v>
      </c>
      <c r="C16" s="182">
        <v>530</v>
      </c>
      <c r="D16" s="183">
        <v>4.6900000000000004</v>
      </c>
      <c r="E16" s="184">
        <f t="shared" si="0"/>
        <v>2485.7000000000003</v>
      </c>
    </row>
    <row r="17" spans="2:9" ht="20.100000000000001" customHeight="1" x14ac:dyDescent="0.35">
      <c r="B17" s="181" t="s">
        <v>268</v>
      </c>
      <c r="C17" s="182">
        <v>640</v>
      </c>
      <c r="D17" s="183">
        <v>3.91</v>
      </c>
      <c r="E17" s="184">
        <f t="shared" si="0"/>
        <v>2502.4</v>
      </c>
    </row>
    <row r="18" spans="2:9" ht="20.100000000000001" customHeight="1" x14ac:dyDescent="0.35">
      <c r="B18" s="181" t="s">
        <v>269</v>
      </c>
      <c r="C18" s="182">
        <v>760</v>
      </c>
      <c r="D18" s="183">
        <v>3.29</v>
      </c>
      <c r="E18" s="184">
        <f t="shared" si="0"/>
        <v>2500.4</v>
      </c>
    </row>
    <row r="19" spans="2:9" ht="20.100000000000001" customHeight="1" x14ac:dyDescent="0.35">
      <c r="B19" s="181" t="s">
        <v>272</v>
      </c>
      <c r="C19" s="182">
        <v>750</v>
      </c>
      <c r="D19" s="183">
        <v>3.34</v>
      </c>
      <c r="E19" s="184">
        <f t="shared" si="0"/>
        <v>2505</v>
      </c>
    </row>
    <row r="20" spans="2:9" ht="20.100000000000001" customHeight="1" x14ac:dyDescent="0.35">
      <c r="B20" s="181" t="s">
        <v>273</v>
      </c>
      <c r="C20" s="182">
        <v>750</v>
      </c>
      <c r="D20" s="183">
        <v>3.33</v>
      </c>
      <c r="E20" s="184">
        <f t="shared" si="0"/>
        <v>2497.5</v>
      </c>
    </row>
    <row r="21" spans="2:9" ht="20.100000000000001" customHeight="1" x14ac:dyDescent="0.35">
      <c r="B21" s="181" t="s">
        <v>274</v>
      </c>
      <c r="C21" s="182">
        <v>760</v>
      </c>
      <c r="D21" s="183">
        <v>3.3</v>
      </c>
      <c r="E21" s="184">
        <f t="shared" si="0"/>
        <v>2508</v>
      </c>
    </row>
    <row r="22" spans="2:9" ht="20.100000000000001" customHeight="1" x14ac:dyDescent="0.35">
      <c r="B22" s="195" t="s">
        <v>275</v>
      </c>
      <c r="C22" s="196">
        <v>6715</v>
      </c>
      <c r="D22" s="197">
        <v>3.74</v>
      </c>
      <c r="E22" s="198">
        <f t="shared" si="0"/>
        <v>25114.100000000002</v>
      </c>
      <c r="F22" s="238" t="s">
        <v>276</v>
      </c>
      <c r="G22" s="239"/>
      <c r="H22" s="239"/>
      <c r="I22" s="239"/>
    </row>
    <row r="23" spans="2:9" ht="20.100000000000001" customHeight="1" x14ac:dyDescent="0.35">
      <c r="B23" s="181" t="s">
        <v>277</v>
      </c>
      <c r="C23" s="182">
        <v>675</v>
      </c>
      <c r="D23" s="183">
        <v>3.63</v>
      </c>
      <c r="E23" s="184">
        <f t="shared" si="0"/>
        <v>2450.25</v>
      </c>
    </row>
    <row r="24" spans="2:9" ht="20.100000000000001" customHeight="1" x14ac:dyDescent="0.35">
      <c r="B24" s="181" t="s">
        <v>281</v>
      </c>
      <c r="C24" s="182">
        <v>650</v>
      </c>
      <c r="D24" s="183">
        <v>3.94</v>
      </c>
      <c r="E24" s="184">
        <f t="shared" si="0"/>
        <v>2561</v>
      </c>
    </row>
    <row r="25" spans="2:9" ht="20.100000000000001" customHeight="1" x14ac:dyDescent="0.35">
      <c r="B25" s="181" t="s">
        <v>287</v>
      </c>
      <c r="C25" s="182">
        <v>700</v>
      </c>
      <c r="D25" s="183">
        <v>3.58</v>
      </c>
      <c r="E25" s="184">
        <f t="shared" si="0"/>
        <v>2506</v>
      </c>
    </row>
    <row r="26" spans="2:9" ht="20.100000000000001" customHeight="1" x14ac:dyDescent="0.35">
      <c r="B26" s="181" t="s">
        <v>291</v>
      </c>
      <c r="C26" s="182">
        <v>800</v>
      </c>
      <c r="D26" s="183">
        <v>3.03</v>
      </c>
      <c r="E26" s="184">
        <f t="shared" si="0"/>
        <v>2424</v>
      </c>
    </row>
    <row r="27" spans="2:9" ht="20.100000000000001" customHeight="1" x14ac:dyDescent="0.35">
      <c r="B27" s="181" t="s">
        <v>293</v>
      </c>
      <c r="C27" s="182">
        <v>800</v>
      </c>
      <c r="D27" s="183">
        <v>3.08</v>
      </c>
      <c r="E27" s="184">
        <f t="shared" si="0"/>
        <v>2464</v>
      </c>
    </row>
    <row r="28" spans="2:9" ht="20.100000000000001" customHeight="1" x14ac:dyDescent="0.35">
      <c r="B28" s="181" t="s">
        <v>294</v>
      </c>
      <c r="C28" s="182">
        <v>770</v>
      </c>
      <c r="D28" s="183">
        <v>3.28</v>
      </c>
      <c r="E28" s="184">
        <f t="shared" si="0"/>
        <v>2525.6</v>
      </c>
    </row>
    <row r="29" spans="2:9" ht="20.100000000000001" customHeight="1" x14ac:dyDescent="0.35">
      <c r="B29" s="181" t="s">
        <v>296</v>
      </c>
      <c r="C29" s="182">
        <v>630</v>
      </c>
      <c r="D29" s="183">
        <v>4.03</v>
      </c>
      <c r="E29" s="184">
        <f t="shared" si="0"/>
        <v>2538.9</v>
      </c>
    </row>
    <row r="30" spans="2:9" ht="20.100000000000001" customHeight="1" x14ac:dyDescent="0.35">
      <c r="B30" s="181" t="s">
        <v>303</v>
      </c>
      <c r="C30" s="182">
        <v>600</v>
      </c>
      <c r="D30" s="183">
        <v>4.13</v>
      </c>
      <c r="E30" s="184">
        <f t="shared" ref="E30:E38" si="1">C30*D30</f>
        <v>2478</v>
      </c>
    </row>
    <row r="31" spans="2:9" ht="20.100000000000001" customHeight="1" x14ac:dyDescent="0.35">
      <c r="B31" s="181" t="s">
        <v>305</v>
      </c>
      <c r="C31" s="182">
        <v>580</v>
      </c>
      <c r="D31" s="183">
        <v>4.34</v>
      </c>
      <c r="E31" s="184">
        <f t="shared" si="1"/>
        <v>2517.1999999999998</v>
      </c>
    </row>
    <row r="32" spans="2:9" ht="20.100000000000001" customHeight="1" x14ac:dyDescent="0.35">
      <c r="B32" s="181" t="s">
        <v>306</v>
      </c>
      <c r="C32" s="182">
        <v>550</v>
      </c>
      <c r="D32" s="183">
        <v>4.43</v>
      </c>
      <c r="E32" s="184">
        <f t="shared" si="1"/>
        <v>2436.5</v>
      </c>
    </row>
    <row r="33" spans="2:5" ht="20.100000000000001" customHeight="1" x14ac:dyDescent="0.35">
      <c r="B33" s="181" t="s">
        <v>311</v>
      </c>
      <c r="C33" s="182">
        <v>640</v>
      </c>
      <c r="D33" s="183">
        <v>3.91</v>
      </c>
      <c r="E33" s="184">
        <f t="shared" si="1"/>
        <v>2502.4</v>
      </c>
    </row>
    <row r="34" spans="2:5" ht="20.100000000000001" customHeight="1" x14ac:dyDescent="0.35">
      <c r="B34" s="181">
        <v>46168</v>
      </c>
      <c r="C34" s="182">
        <v>530</v>
      </c>
      <c r="D34" s="183">
        <v>3.87</v>
      </c>
      <c r="E34" s="184">
        <f t="shared" si="1"/>
        <v>2051.1</v>
      </c>
    </row>
    <row r="35" spans="2:5" ht="20.100000000000001" customHeight="1" x14ac:dyDescent="0.35">
      <c r="B35" s="181" t="s">
        <v>314</v>
      </c>
      <c r="C35" s="182">
        <v>600</v>
      </c>
      <c r="D35" s="183">
        <v>3.35</v>
      </c>
      <c r="E35" s="184">
        <f t="shared" si="1"/>
        <v>2010</v>
      </c>
    </row>
    <row r="36" spans="2:5" ht="20.100000000000001" customHeight="1" x14ac:dyDescent="0.35">
      <c r="B36" s="181" t="s">
        <v>325</v>
      </c>
      <c r="C36" s="182">
        <v>730</v>
      </c>
      <c r="D36" s="183">
        <v>2.73</v>
      </c>
      <c r="E36" s="184">
        <f t="shared" si="1"/>
        <v>1992.9</v>
      </c>
    </row>
    <row r="37" spans="2:5" ht="20.100000000000001" customHeight="1" x14ac:dyDescent="0.35">
      <c r="B37" s="181" t="s">
        <v>319</v>
      </c>
      <c r="C37" s="182">
        <v>770</v>
      </c>
      <c r="D37" s="183">
        <v>2.72</v>
      </c>
      <c r="E37" s="184">
        <f t="shared" si="1"/>
        <v>2094.4</v>
      </c>
    </row>
    <row r="38" spans="2:5" ht="20.100000000000001" customHeight="1" x14ac:dyDescent="0.35">
      <c r="B38" s="181" t="s">
        <v>324</v>
      </c>
      <c r="C38" s="182">
        <v>1000</v>
      </c>
      <c r="D38" s="183">
        <v>2.2599999999999998</v>
      </c>
      <c r="E38" s="184">
        <f t="shared" si="1"/>
        <v>2260</v>
      </c>
    </row>
    <row r="39" spans="2:5" ht="20.100000000000001" customHeight="1" x14ac:dyDescent="0.35">
      <c r="B39" s="181"/>
      <c r="C39" s="182"/>
      <c r="D39" s="183"/>
      <c r="E39" s="184"/>
    </row>
    <row r="40" spans="2:5" ht="20.100000000000001" customHeight="1" x14ac:dyDescent="0.3">
      <c r="B40" s="191"/>
      <c r="C40" s="192"/>
      <c r="D40" s="193"/>
      <c r="E40" s="194"/>
    </row>
    <row r="41" spans="2:5" ht="30" customHeight="1" x14ac:dyDescent="0.3">
      <c r="B41" s="188" t="s">
        <v>238</v>
      </c>
      <c r="C41" s="189">
        <f>'Main Portfolio'!M16</f>
        <v>43200</v>
      </c>
      <c r="D41" s="190">
        <f>'Main Portfolio'!R16</f>
        <v>7.6486999999999998</v>
      </c>
      <c r="E41" s="180"/>
    </row>
    <row r="42" spans="2:5" ht="20.100000000000001" customHeight="1" x14ac:dyDescent="0.3">
      <c r="B42" s="178"/>
      <c r="C42" s="178"/>
      <c r="D42" s="179"/>
      <c r="E42" s="180"/>
    </row>
    <row r="43" spans="2:5" ht="20.100000000000001" customHeight="1" x14ac:dyDescent="0.3">
      <c r="B43" s="178"/>
      <c r="C43" s="178"/>
      <c r="D43" s="179"/>
      <c r="E43" s="180"/>
    </row>
    <row r="44" spans="2:5" ht="20.100000000000001" customHeight="1" x14ac:dyDescent="0.3">
      <c r="B44" s="178"/>
      <c r="C44" s="178"/>
      <c r="D44" s="179"/>
      <c r="E44" s="180"/>
    </row>
    <row r="45" spans="2:5" ht="20.100000000000001" customHeight="1" x14ac:dyDescent="0.3">
      <c r="B45" s="178"/>
      <c r="C45" s="178"/>
      <c r="D45" s="178"/>
      <c r="E45" s="180"/>
    </row>
    <row r="46" spans="2:5" ht="20.100000000000001" customHeight="1" x14ac:dyDescent="0.3">
      <c r="B46" s="178"/>
      <c r="C46" s="178"/>
      <c r="D46" s="178"/>
      <c r="E46" s="180"/>
    </row>
    <row r="47" spans="2:5" ht="20.100000000000001" customHeight="1" x14ac:dyDescent="0.3">
      <c r="B47" s="178"/>
      <c r="C47" s="178"/>
      <c r="D47" s="178"/>
      <c r="E47" s="180"/>
    </row>
    <row r="48" spans="2:5" ht="20.100000000000001" customHeight="1" x14ac:dyDescent="0.3">
      <c r="B48" s="178"/>
      <c r="C48" s="178"/>
      <c r="D48" s="178"/>
      <c r="E48" s="180"/>
    </row>
    <row r="49" spans="2:5" ht="20.100000000000001" customHeight="1" x14ac:dyDescent="0.3">
      <c r="B49" s="178"/>
      <c r="C49" s="178"/>
      <c r="D49" s="178"/>
      <c r="E49" s="180"/>
    </row>
    <row r="50" spans="2:5" ht="20.100000000000001" customHeight="1" x14ac:dyDescent="0.3">
      <c r="B50" s="180"/>
      <c r="C50" s="180"/>
      <c r="D50" s="180"/>
      <c r="E50" s="180"/>
    </row>
    <row r="51" spans="2:5" ht="20.100000000000001" customHeight="1" x14ac:dyDescent="0.25"/>
    <row r="52" spans="2:5" ht="20.100000000000001" customHeight="1" x14ac:dyDescent="0.25"/>
    <row r="53" spans="2:5" ht="20.100000000000001" customHeight="1" x14ac:dyDescent="0.25"/>
    <row r="54" spans="2:5" ht="20.100000000000001" customHeight="1" x14ac:dyDescent="0.25"/>
    <row r="55" spans="2:5" ht="20.100000000000001" customHeight="1" x14ac:dyDescent="0.25"/>
    <row r="56" spans="2:5" ht="20.100000000000001" customHeight="1" x14ac:dyDescent="0.25"/>
    <row r="57" spans="2:5" ht="20.100000000000001" customHeight="1" x14ac:dyDescent="0.25"/>
    <row r="58" spans="2:5" ht="20.100000000000001" customHeight="1" x14ac:dyDescent="0.25"/>
    <row r="59" spans="2:5" ht="20.100000000000001" customHeight="1" x14ac:dyDescent="0.25"/>
    <row r="60" spans="2:5" ht="20.100000000000001" customHeight="1" x14ac:dyDescent="0.25"/>
    <row r="61" spans="2:5" ht="20.100000000000001" customHeight="1" x14ac:dyDescent="0.25"/>
    <row r="62" spans="2:5" ht="20.100000000000001" customHeight="1" x14ac:dyDescent="0.25"/>
    <row r="63" spans="2:5" ht="20.100000000000001" customHeight="1" x14ac:dyDescent="0.25"/>
    <row r="64" spans="2:5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</sheetData>
  <mergeCells count="1">
    <mergeCell ref="F22:I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zoomScale="160" zoomScaleNormal="160" workbookViewId="0">
      <selection activeCell="A18" sqref="A18:F18"/>
    </sheetView>
  </sheetViews>
  <sheetFormatPr defaultRowHeight="15.75" x14ac:dyDescent="0.25"/>
  <cols>
    <col min="1" max="1" width="46.85546875" style="27" customWidth="1"/>
    <col min="2" max="2" width="20" style="28" customWidth="1"/>
    <col min="3" max="3" width="11.140625" style="28" customWidth="1"/>
    <col min="4" max="4" width="18" style="28" customWidth="1"/>
    <col min="5" max="5" width="35" style="28" customWidth="1"/>
    <col min="6" max="6" width="21.7109375" style="28" customWidth="1"/>
    <col min="7" max="7" width="0.85546875" style="27" customWidth="1"/>
    <col min="8" max="16384" width="9.140625" style="27"/>
  </cols>
  <sheetData>
    <row r="1" spans="1:15" ht="20.100000000000001" customHeight="1" x14ac:dyDescent="0.25">
      <c r="A1" s="216" t="s">
        <v>190</v>
      </c>
      <c r="B1" s="216"/>
      <c r="C1" s="216"/>
      <c r="D1" s="216"/>
      <c r="E1" s="216"/>
      <c r="F1" s="250"/>
      <c r="G1" s="248"/>
      <c r="H1" s="249"/>
      <c r="I1" s="249"/>
      <c r="J1" s="249"/>
      <c r="K1" s="249"/>
      <c r="L1" s="249"/>
      <c r="M1" s="249"/>
      <c r="N1" s="249"/>
      <c r="O1" s="249"/>
    </row>
    <row r="2" spans="1:15" ht="20.100000000000001" customHeight="1" x14ac:dyDescent="0.25">
      <c r="A2" s="82" t="s">
        <v>186</v>
      </c>
      <c r="B2" s="142">
        <v>145000</v>
      </c>
      <c r="C2" s="82" t="s">
        <v>164</v>
      </c>
      <c r="D2" s="151">
        <f>B3-B2</f>
        <v>170000</v>
      </c>
      <c r="E2" s="82" t="s">
        <v>206</v>
      </c>
      <c r="F2" s="159">
        <f>(D2*0.75)</f>
        <v>127500</v>
      </c>
      <c r="G2" s="248"/>
      <c r="H2" s="249"/>
      <c r="I2" s="249"/>
      <c r="J2" s="249"/>
      <c r="K2" s="249"/>
      <c r="L2" s="249"/>
      <c r="M2" s="249"/>
      <c r="N2" s="249"/>
      <c r="O2" s="249"/>
    </row>
    <row r="3" spans="1:15" ht="20.100000000000001" customHeight="1" x14ac:dyDescent="0.25">
      <c r="A3" s="82" t="s">
        <v>187</v>
      </c>
      <c r="B3" s="143">
        <v>315000</v>
      </c>
      <c r="C3" s="82" t="s">
        <v>165</v>
      </c>
      <c r="D3" s="140">
        <f>(B3-B2)/B2</f>
        <v>1.1724137931034482</v>
      </c>
      <c r="E3" s="82" t="s">
        <v>206</v>
      </c>
      <c r="F3" s="158">
        <f>(D3*0.75)</f>
        <v>0.87931034482758608</v>
      </c>
      <c r="G3" s="248"/>
      <c r="H3" s="249"/>
      <c r="I3" s="249"/>
      <c r="J3" s="249"/>
      <c r="K3" s="249"/>
      <c r="L3" s="249"/>
      <c r="M3" s="249"/>
      <c r="N3" s="249"/>
      <c r="O3" s="249"/>
    </row>
    <row r="4" spans="1:15" ht="20.100000000000001" customHeight="1" x14ac:dyDescent="0.25">
      <c r="A4" s="240" t="s">
        <v>188</v>
      </c>
      <c r="B4" s="241"/>
      <c r="C4" s="241"/>
      <c r="D4" s="241"/>
      <c r="E4" s="241"/>
      <c r="F4" s="242"/>
      <c r="G4" s="248"/>
      <c r="H4" s="249"/>
      <c r="I4" s="249"/>
      <c r="J4" s="249"/>
      <c r="K4" s="249"/>
      <c r="L4" s="249"/>
      <c r="M4" s="249"/>
      <c r="N4" s="249"/>
      <c r="O4" s="249"/>
    </row>
    <row r="5" spans="1:15" ht="20.100000000000001" customHeight="1" x14ac:dyDescent="0.25">
      <c r="A5" s="261"/>
      <c r="B5" s="262"/>
      <c r="C5" s="262"/>
      <c r="D5" s="262"/>
      <c r="E5" s="262"/>
      <c r="F5" s="262"/>
      <c r="G5" s="248"/>
      <c r="H5" s="249"/>
      <c r="I5" s="249"/>
      <c r="J5" s="249"/>
      <c r="K5" s="249"/>
      <c r="L5" s="249"/>
      <c r="M5" s="249"/>
      <c r="N5" s="249"/>
      <c r="O5" s="249"/>
    </row>
    <row r="6" spans="1:15" ht="20.100000000000001" customHeight="1" x14ac:dyDescent="0.25">
      <c r="A6" s="257" t="s">
        <v>191</v>
      </c>
      <c r="B6" s="258"/>
      <c r="C6" s="258"/>
      <c r="D6" s="258"/>
      <c r="E6" s="259"/>
      <c r="F6" s="259"/>
      <c r="G6" s="248"/>
      <c r="H6" s="249"/>
      <c r="I6" s="249"/>
      <c r="J6" s="249"/>
      <c r="K6" s="249"/>
      <c r="L6" s="249"/>
      <c r="M6" s="249"/>
      <c r="N6" s="249"/>
      <c r="O6" s="249"/>
    </row>
    <row r="7" spans="1:15" ht="20.100000000000001" customHeight="1" x14ac:dyDescent="0.25">
      <c r="A7" s="82" t="s">
        <v>186</v>
      </c>
      <c r="B7" s="143">
        <v>166450</v>
      </c>
      <c r="C7" s="82" t="s">
        <v>164</v>
      </c>
      <c r="D7" s="151">
        <f>B8-B7</f>
        <v>148550</v>
      </c>
      <c r="E7" s="82" t="s">
        <v>206</v>
      </c>
      <c r="F7" s="159">
        <f>(D7*0.75)</f>
        <v>111412.5</v>
      </c>
      <c r="G7" s="248"/>
      <c r="H7" s="249"/>
      <c r="I7" s="249"/>
      <c r="J7" s="249"/>
      <c r="K7" s="249"/>
      <c r="L7" s="249"/>
      <c r="M7" s="249"/>
      <c r="N7" s="249"/>
      <c r="O7" s="249"/>
    </row>
    <row r="8" spans="1:15" ht="20.100000000000001" customHeight="1" x14ac:dyDescent="0.25">
      <c r="A8" s="82" t="s">
        <v>187</v>
      </c>
      <c r="B8" s="143">
        <f>B3</f>
        <v>315000</v>
      </c>
      <c r="C8" s="82" t="s">
        <v>165</v>
      </c>
      <c r="D8" s="141">
        <f>(B8-B7)/B7</f>
        <v>0.89246019825773504</v>
      </c>
      <c r="E8" s="82" t="s">
        <v>206</v>
      </c>
      <c r="F8" s="158">
        <f>(D8*0.75)</f>
        <v>0.66934514869330131</v>
      </c>
      <c r="G8" s="248"/>
      <c r="H8" s="249"/>
      <c r="I8" s="249"/>
      <c r="J8" s="249"/>
      <c r="K8" s="249"/>
      <c r="L8" s="249"/>
      <c r="M8" s="249"/>
      <c r="N8" s="249"/>
      <c r="O8" s="249"/>
    </row>
    <row r="9" spans="1:15" ht="20.100000000000001" customHeight="1" x14ac:dyDescent="0.25">
      <c r="A9" s="240" t="s">
        <v>189</v>
      </c>
      <c r="B9" s="241"/>
      <c r="C9" s="241"/>
      <c r="D9" s="241"/>
      <c r="E9" s="241"/>
      <c r="F9" s="242"/>
      <c r="G9" s="248"/>
      <c r="H9" s="249"/>
      <c r="I9" s="249"/>
      <c r="J9" s="249"/>
      <c r="K9" s="249"/>
      <c r="L9" s="249"/>
      <c r="M9" s="249"/>
      <c r="N9" s="249"/>
      <c r="O9" s="249"/>
    </row>
    <row r="10" spans="1:15" ht="20.100000000000001" customHeight="1" x14ac:dyDescent="0.25">
      <c r="A10" s="261"/>
      <c r="B10" s="262"/>
      <c r="C10" s="262"/>
      <c r="D10" s="262"/>
      <c r="E10" s="262"/>
      <c r="F10" s="262"/>
      <c r="G10" s="248"/>
      <c r="H10" s="249"/>
      <c r="I10" s="249"/>
      <c r="J10" s="249"/>
      <c r="K10" s="249"/>
      <c r="L10" s="249"/>
      <c r="M10" s="249"/>
      <c r="N10" s="249"/>
      <c r="O10" s="249"/>
    </row>
    <row r="11" spans="1:15" ht="20.100000000000001" customHeight="1" x14ac:dyDescent="0.25">
      <c r="A11" s="254" t="s">
        <v>210</v>
      </c>
      <c r="B11" s="254"/>
      <c r="C11" s="254"/>
      <c r="D11" s="254"/>
      <c r="E11" s="255"/>
      <c r="F11" s="256"/>
      <c r="G11" s="248"/>
      <c r="H11" s="249"/>
      <c r="I11" s="249"/>
      <c r="J11" s="249"/>
      <c r="K11" s="249"/>
      <c r="L11" s="249"/>
      <c r="M11" s="249"/>
      <c r="N11" s="249"/>
      <c r="O11" s="249"/>
    </row>
    <row r="12" spans="1:15" ht="20.100000000000001" customHeight="1" x14ac:dyDescent="0.25">
      <c r="A12" s="82" t="s">
        <v>128</v>
      </c>
      <c r="B12" s="143">
        <v>33000</v>
      </c>
      <c r="C12" s="82" t="s">
        <v>164</v>
      </c>
      <c r="D12" s="151">
        <f>B13-B12</f>
        <v>46621</v>
      </c>
      <c r="E12" s="82" t="s">
        <v>206</v>
      </c>
      <c r="F12" s="159">
        <f>(D12*0.75)</f>
        <v>34965.75</v>
      </c>
      <c r="G12" s="248"/>
      <c r="H12" s="249"/>
      <c r="I12" s="249"/>
      <c r="J12" s="249"/>
      <c r="K12" s="249"/>
      <c r="L12" s="249"/>
      <c r="M12" s="249"/>
      <c r="N12" s="249"/>
      <c r="O12" s="249"/>
    </row>
    <row r="13" spans="1:15" ht="20.100000000000001" customHeight="1" x14ac:dyDescent="0.25">
      <c r="A13" s="82" t="s">
        <v>143</v>
      </c>
      <c r="B13" s="143">
        <v>79621</v>
      </c>
      <c r="C13" s="82" t="s">
        <v>165</v>
      </c>
      <c r="D13" s="141">
        <f>(B13-B12)/B12</f>
        <v>1.4127575757575757</v>
      </c>
      <c r="E13" s="82" t="s">
        <v>206</v>
      </c>
      <c r="F13" s="158">
        <f>(D13*0.75)</f>
        <v>1.0595681818181817</v>
      </c>
      <c r="G13" s="248"/>
      <c r="H13" s="249"/>
      <c r="I13" s="249"/>
      <c r="J13" s="249"/>
      <c r="K13" s="249"/>
      <c r="L13" s="249"/>
      <c r="M13" s="249"/>
      <c r="N13" s="249"/>
      <c r="O13" s="249"/>
    </row>
    <row r="14" spans="1:15" ht="20.100000000000001" hidden="1" customHeight="1" x14ac:dyDescent="0.25">
      <c r="A14" s="161" t="s">
        <v>192</v>
      </c>
      <c r="B14" s="160" t="s">
        <v>193</v>
      </c>
      <c r="C14" s="162"/>
      <c r="D14" s="163">
        <v>7.92</v>
      </c>
      <c r="E14" s="164">
        <f>(D14*C14)</f>
        <v>0</v>
      </c>
      <c r="F14" s="164">
        <f>E14/12</f>
        <v>0</v>
      </c>
      <c r="G14" s="248"/>
      <c r="H14" s="249"/>
      <c r="I14" s="249"/>
      <c r="J14" s="249"/>
      <c r="K14" s="249"/>
      <c r="L14" s="249"/>
      <c r="M14" s="249"/>
      <c r="N14" s="249"/>
      <c r="O14" s="249"/>
    </row>
    <row r="15" spans="1:15" ht="5.0999999999999996" customHeight="1" x14ac:dyDescent="0.3">
      <c r="A15" s="251"/>
      <c r="B15" s="251"/>
      <c r="C15" s="251"/>
      <c r="D15" s="251"/>
      <c r="E15" s="252"/>
      <c r="F15" s="252"/>
      <c r="G15" s="248"/>
      <c r="H15" s="249"/>
      <c r="I15" s="249"/>
      <c r="J15" s="249"/>
      <c r="K15" s="249"/>
      <c r="L15" s="249"/>
      <c r="M15" s="249"/>
      <c r="N15" s="249"/>
      <c r="O15" s="249"/>
    </row>
    <row r="16" spans="1:15" ht="20.100000000000001" customHeight="1" x14ac:dyDescent="0.25">
      <c r="A16" s="253" t="s">
        <v>207</v>
      </c>
      <c r="B16" s="244">
        <v>1.36</v>
      </c>
      <c r="C16" s="260"/>
      <c r="D16" s="260"/>
      <c r="E16" s="260"/>
      <c r="F16" s="260"/>
      <c r="G16" s="248"/>
      <c r="H16" s="249"/>
      <c r="I16" s="249"/>
      <c r="J16" s="249"/>
      <c r="K16" s="249"/>
      <c r="L16" s="249"/>
      <c r="M16" s="249"/>
      <c r="N16" s="249"/>
      <c r="O16" s="249"/>
    </row>
    <row r="17" spans="1:15" ht="20.100000000000001" customHeight="1" x14ac:dyDescent="0.25">
      <c r="A17" s="253"/>
      <c r="B17" s="244"/>
      <c r="C17" s="260"/>
      <c r="D17" s="260"/>
      <c r="E17" s="260"/>
      <c r="F17" s="260"/>
      <c r="G17" s="248"/>
      <c r="H17" s="249"/>
      <c r="I17" s="249"/>
      <c r="J17" s="249"/>
      <c r="K17" s="249"/>
      <c r="L17" s="249"/>
      <c r="M17" s="249"/>
      <c r="N17" s="249"/>
      <c r="O17" s="249"/>
    </row>
    <row r="18" spans="1:15" ht="5.0999999999999996" customHeight="1" x14ac:dyDescent="0.3">
      <c r="A18" s="245"/>
      <c r="B18" s="246"/>
      <c r="C18" s="246"/>
      <c r="D18" s="246"/>
      <c r="E18" s="246"/>
      <c r="F18" s="247"/>
      <c r="G18" s="248"/>
      <c r="H18" s="249"/>
      <c r="I18" s="249"/>
      <c r="J18" s="249"/>
      <c r="K18" s="249"/>
      <c r="L18" s="249"/>
      <c r="M18" s="249"/>
      <c r="N18" s="249"/>
      <c r="O18" s="249"/>
    </row>
    <row r="19" spans="1:15" x14ac:dyDescent="0.25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</row>
    <row r="20" spans="1:15" x14ac:dyDescent="0.25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</row>
    <row r="21" spans="1:15" x14ac:dyDescent="0.25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</row>
    <row r="22" spans="1:15" x14ac:dyDescent="0.25">
      <c r="A22" s="243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</row>
    <row r="23" spans="1:15" x14ac:dyDescent="0.25">
      <c r="A23" s="243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</row>
    <row r="24" spans="1:15" x14ac:dyDescent="0.2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</row>
    <row r="25" spans="1:15" x14ac:dyDescent="0.25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</row>
    <row r="26" spans="1:15" x14ac:dyDescent="0.25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</row>
    <row r="27" spans="1:15" x14ac:dyDescent="0.25">
      <c r="A27" s="243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</row>
    <row r="28" spans="1:15" x14ac:dyDescent="0.25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</row>
    <row r="29" spans="1:15" x14ac:dyDescent="0.25">
      <c r="A29" s="243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</row>
  </sheetData>
  <mergeCells count="15">
    <mergeCell ref="A4:F4"/>
    <mergeCell ref="A9:F9"/>
    <mergeCell ref="A19:L29"/>
    <mergeCell ref="B16:B17"/>
    <mergeCell ref="A18:F18"/>
    <mergeCell ref="G1:G18"/>
    <mergeCell ref="H1:O18"/>
    <mergeCell ref="A1:F1"/>
    <mergeCell ref="A15:F15"/>
    <mergeCell ref="A16:A17"/>
    <mergeCell ref="A11:F11"/>
    <mergeCell ref="A6:F6"/>
    <mergeCell ref="C16:F17"/>
    <mergeCell ref="A5:F5"/>
    <mergeCell ref="A10:F10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4B83-40EF-4D3C-9EC4-A6575FB35CD3}">
  <dimension ref="A1:I14"/>
  <sheetViews>
    <sheetView zoomScale="115" zoomScaleNormal="115" workbookViewId="0">
      <selection activeCell="D13" sqref="D13"/>
    </sheetView>
  </sheetViews>
  <sheetFormatPr defaultRowHeight="15" x14ac:dyDescent="0.25"/>
  <cols>
    <col min="1" max="1" width="10.5703125" customWidth="1"/>
    <col min="2" max="2" width="48.85546875" style="2" customWidth="1"/>
    <col min="3" max="3" width="1.7109375" style="2" customWidth="1"/>
    <col min="4" max="4" width="96.7109375" customWidth="1"/>
    <col min="5" max="5" width="1.7109375" customWidth="1"/>
    <col min="6" max="6" width="63.140625" customWidth="1"/>
    <col min="7" max="7" width="1.7109375" customWidth="1"/>
    <col min="8" max="8" width="63.140625" customWidth="1"/>
    <col min="9" max="9" width="1.7109375" customWidth="1"/>
  </cols>
  <sheetData>
    <row r="1" spans="1:9" ht="15" customHeight="1" x14ac:dyDescent="0.3">
      <c r="A1" s="35"/>
      <c r="B1" s="31">
        <v>2022</v>
      </c>
      <c r="C1" s="22"/>
      <c r="D1" s="131">
        <v>2023</v>
      </c>
      <c r="E1" s="35"/>
      <c r="F1" s="263">
        <v>2024</v>
      </c>
      <c r="G1" s="264"/>
      <c r="H1" s="263">
        <v>2025</v>
      </c>
      <c r="I1" s="264"/>
    </row>
    <row r="2" spans="1:9" ht="42" customHeight="1" x14ac:dyDescent="0.25">
      <c r="A2" s="23" t="s">
        <v>20</v>
      </c>
      <c r="B2" s="41"/>
      <c r="C2" s="22"/>
      <c r="D2" s="130" t="s">
        <v>120</v>
      </c>
      <c r="E2" s="35"/>
      <c r="F2" s="90"/>
      <c r="G2" s="266"/>
      <c r="H2" s="90"/>
      <c r="I2" s="266"/>
    </row>
    <row r="3" spans="1:9" ht="42" customHeight="1" x14ac:dyDescent="0.25">
      <c r="A3" s="23" t="s">
        <v>21</v>
      </c>
      <c r="B3" s="41"/>
      <c r="C3" s="22"/>
      <c r="D3" s="130" t="s">
        <v>121</v>
      </c>
      <c r="E3" s="35"/>
      <c r="F3" s="90"/>
      <c r="G3" s="267"/>
      <c r="H3" s="90" t="s">
        <v>200</v>
      </c>
      <c r="I3" s="267"/>
    </row>
    <row r="4" spans="1:9" ht="42" customHeight="1" x14ac:dyDescent="0.25">
      <c r="A4" s="23" t="s">
        <v>22</v>
      </c>
      <c r="B4" s="41"/>
      <c r="C4" s="22"/>
      <c r="D4" s="130" t="s">
        <v>122</v>
      </c>
      <c r="E4" s="35"/>
      <c r="F4" s="90"/>
      <c r="G4" s="35"/>
      <c r="H4" s="90"/>
      <c r="I4" s="35"/>
    </row>
    <row r="5" spans="1:9" ht="42" customHeight="1" x14ac:dyDescent="0.25">
      <c r="A5" s="23" t="s">
        <v>23</v>
      </c>
      <c r="B5" s="41"/>
      <c r="C5" s="22"/>
      <c r="D5" s="130" t="s">
        <v>116</v>
      </c>
      <c r="E5" s="35"/>
      <c r="F5" s="90"/>
      <c r="G5" s="35"/>
      <c r="H5" s="90"/>
      <c r="I5" s="35"/>
    </row>
    <row r="6" spans="1:9" ht="42" customHeight="1" x14ac:dyDescent="0.25">
      <c r="A6" s="23" t="s">
        <v>24</v>
      </c>
      <c r="B6" s="41" t="s">
        <v>59</v>
      </c>
      <c r="C6" s="22"/>
      <c r="D6" s="130" t="s">
        <v>123</v>
      </c>
      <c r="E6" s="35"/>
      <c r="F6" s="90" t="s">
        <v>183</v>
      </c>
      <c r="G6" s="35"/>
      <c r="H6" s="90"/>
      <c r="I6" s="35"/>
    </row>
    <row r="7" spans="1:9" ht="42" customHeight="1" x14ac:dyDescent="0.25">
      <c r="A7" s="23" t="s">
        <v>25</v>
      </c>
      <c r="B7" s="41" t="s">
        <v>65</v>
      </c>
      <c r="C7" s="22"/>
      <c r="D7" s="130" t="s">
        <v>124</v>
      </c>
      <c r="E7" s="35"/>
      <c r="F7" s="90" t="s">
        <v>170</v>
      </c>
      <c r="G7" s="35"/>
      <c r="H7" s="90"/>
      <c r="I7" s="35"/>
    </row>
    <row r="8" spans="1:9" ht="42" customHeight="1" x14ac:dyDescent="0.25">
      <c r="A8" s="23" t="s">
        <v>26</v>
      </c>
      <c r="B8" s="42" t="s">
        <v>66</v>
      </c>
      <c r="C8" s="22"/>
      <c r="D8" s="130" t="s">
        <v>125</v>
      </c>
      <c r="E8" s="35"/>
      <c r="F8" s="90" t="s">
        <v>171</v>
      </c>
      <c r="G8" s="35"/>
      <c r="H8" s="90" t="s">
        <v>208</v>
      </c>
      <c r="I8" s="35"/>
    </row>
    <row r="9" spans="1:9" ht="42" customHeight="1" x14ac:dyDescent="0.25">
      <c r="A9" s="23" t="s">
        <v>27</v>
      </c>
      <c r="B9" s="41" t="s">
        <v>85</v>
      </c>
      <c r="C9" s="22"/>
      <c r="D9" s="130" t="s">
        <v>126</v>
      </c>
      <c r="E9" s="35"/>
      <c r="F9" s="90" t="s">
        <v>172</v>
      </c>
      <c r="G9" s="35"/>
      <c r="H9" s="90"/>
      <c r="I9" s="35"/>
    </row>
    <row r="10" spans="1:9" ht="42" customHeight="1" x14ac:dyDescent="0.25">
      <c r="A10" s="23" t="s">
        <v>28</v>
      </c>
      <c r="B10" s="41" t="s">
        <v>87</v>
      </c>
      <c r="C10" s="22"/>
      <c r="D10" s="130" t="s">
        <v>198</v>
      </c>
      <c r="E10" s="35"/>
      <c r="G10" s="35"/>
      <c r="I10" s="35"/>
    </row>
    <row r="11" spans="1:9" ht="42" customHeight="1" x14ac:dyDescent="0.25">
      <c r="A11" s="23" t="s">
        <v>29</v>
      </c>
      <c r="B11" s="41" t="s">
        <v>89</v>
      </c>
      <c r="C11" s="22"/>
      <c r="D11" s="130" t="s">
        <v>199</v>
      </c>
      <c r="E11" s="35"/>
      <c r="F11" s="90" t="s">
        <v>177</v>
      </c>
      <c r="G11" s="35"/>
      <c r="H11" s="90"/>
      <c r="I11" s="35"/>
    </row>
    <row r="12" spans="1:9" ht="42" customHeight="1" x14ac:dyDescent="0.25">
      <c r="A12" s="23" t="s">
        <v>30</v>
      </c>
      <c r="B12" s="41" t="s">
        <v>90</v>
      </c>
      <c r="C12" s="22"/>
      <c r="D12" s="130" t="s">
        <v>197</v>
      </c>
      <c r="E12" s="35"/>
      <c r="F12" s="90"/>
      <c r="G12" s="35"/>
      <c r="H12" s="90"/>
      <c r="I12" s="35"/>
    </row>
    <row r="13" spans="1:9" ht="42" customHeight="1" x14ac:dyDescent="0.25">
      <c r="A13" s="23" t="s">
        <v>31</v>
      </c>
      <c r="B13" s="41" t="s">
        <v>95</v>
      </c>
      <c r="C13" s="22"/>
      <c r="D13" s="130" t="s">
        <v>138</v>
      </c>
      <c r="E13" s="35"/>
      <c r="F13" s="90"/>
      <c r="G13" s="35"/>
      <c r="H13" s="90"/>
      <c r="I13" s="35"/>
    </row>
    <row r="14" spans="1:9" ht="15" customHeight="1" x14ac:dyDescent="0.25">
      <c r="A14" s="265"/>
      <c r="B14" s="265"/>
      <c r="C14" s="265"/>
      <c r="D14" s="265"/>
      <c r="E14" s="265"/>
      <c r="F14" s="265"/>
      <c r="G14" s="265"/>
      <c r="H14" s="265"/>
      <c r="I14" s="265"/>
    </row>
  </sheetData>
  <mergeCells count="6">
    <mergeCell ref="F1:G1"/>
    <mergeCell ref="A14:G14"/>
    <mergeCell ref="G2:G3"/>
    <mergeCell ref="H1:I1"/>
    <mergeCell ref="I2:I3"/>
    <mergeCell ref="H14:I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2465-652F-422F-A54C-28172A0AC47C}">
  <dimension ref="A1:P481"/>
  <sheetViews>
    <sheetView zoomScale="115" zoomScaleNormal="115" workbookViewId="0">
      <selection activeCell="B1" sqref="B1:L1"/>
    </sheetView>
  </sheetViews>
  <sheetFormatPr defaultRowHeight="15" x14ac:dyDescent="0.25"/>
  <cols>
    <col min="1" max="1" width="0.85546875" style="2" customWidth="1"/>
    <col min="2" max="2" width="44.7109375" style="2" customWidth="1"/>
    <col min="3" max="3" width="8.42578125" style="5" customWidth="1"/>
    <col min="4" max="4" width="40.28515625" style="2" customWidth="1"/>
    <col min="5" max="5" width="12.7109375" style="5" customWidth="1"/>
    <col min="6" max="6" width="8.28515625" style="3" customWidth="1"/>
    <col min="7" max="7" width="7.7109375" style="3" customWidth="1"/>
    <col min="8" max="8" width="8" style="3" customWidth="1"/>
    <col min="9" max="9" width="8.28515625" style="3" customWidth="1"/>
    <col min="10" max="10" width="10.42578125" style="3" customWidth="1"/>
    <col min="11" max="11" width="13.42578125" style="3" customWidth="1"/>
    <col min="12" max="12" width="11.85546875" style="3" customWidth="1"/>
    <col min="13" max="13" width="0.85546875" style="3" customWidth="1"/>
    <col min="14" max="14" width="15.42578125" style="2" customWidth="1"/>
    <col min="15" max="15" width="20.5703125" style="2" customWidth="1"/>
    <col min="16" max="16" width="16.28515625" style="2" customWidth="1"/>
    <col min="17" max="16384" width="9.140625" style="2"/>
  </cols>
  <sheetData>
    <row r="1" spans="1:16" ht="24.95" customHeight="1" x14ac:dyDescent="0.25">
      <c r="A1" s="53"/>
      <c r="B1" s="276" t="s">
        <v>98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54"/>
      <c r="N1" s="276" t="s">
        <v>67</v>
      </c>
      <c r="O1" s="276"/>
      <c r="P1" s="276"/>
    </row>
    <row r="2" spans="1:16" ht="30" customHeight="1" x14ac:dyDescent="0.3">
      <c r="A2" s="6"/>
      <c r="B2" s="34" t="s">
        <v>0</v>
      </c>
      <c r="C2" s="34" t="s">
        <v>1</v>
      </c>
      <c r="D2" s="34" t="s">
        <v>68</v>
      </c>
      <c r="E2" s="34" t="s">
        <v>69</v>
      </c>
      <c r="F2" s="34" t="s">
        <v>70</v>
      </c>
      <c r="G2" s="59" t="s">
        <v>14</v>
      </c>
      <c r="H2" s="59" t="s">
        <v>40</v>
      </c>
      <c r="I2" s="34" t="s">
        <v>71</v>
      </c>
      <c r="J2" s="34" t="s">
        <v>15</v>
      </c>
      <c r="K2" s="34" t="s">
        <v>16</v>
      </c>
      <c r="L2" s="34" t="s">
        <v>17</v>
      </c>
      <c r="M2" s="6"/>
      <c r="N2" s="277" t="s">
        <v>72</v>
      </c>
      <c r="O2" s="277"/>
      <c r="P2" s="55">
        <f>SUM(E4:E24)</f>
        <v>0</v>
      </c>
    </row>
    <row r="3" spans="1:16" ht="15.95" customHeight="1" x14ac:dyDescent="0.25">
      <c r="A3" s="4"/>
      <c r="B3" s="268" t="s">
        <v>86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6"/>
      <c r="N3" s="275" t="s">
        <v>74</v>
      </c>
      <c r="O3" s="275"/>
      <c r="P3" s="56" t="e">
        <f>K26/P2</f>
        <v>#DIV/0!</v>
      </c>
    </row>
    <row r="4" spans="1:16" ht="15.95" customHeight="1" x14ac:dyDescent="0.25">
      <c r="A4" s="4"/>
      <c r="B4" s="25"/>
      <c r="C4" s="15"/>
      <c r="D4" s="25"/>
      <c r="E4" s="8">
        <f>G4*H4</f>
        <v>0</v>
      </c>
      <c r="F4" s="10" t="e">
        <f>(E4/P2)</f>
        <v>#DIV/0!</v>
      </c>
      <c r="G4" s="9"/>
      <c r="H4" s="8"/>
      <c r="I4" s="10" t="e">
        <f>(J4/H4)</f>
        <v>#DIV/0!</v>
      </c>
      <c r="J4" s="26"/>
      <c r="K4" s="8">
        <f>G4*J4</f>
        <v>0</v>
      </c>
      <c r="L4" s="8">
        <f t="shared" ref="L4:L6" si="0">K4/12</f>
        <v>0</v>
      </c>
      <c r="M4" s="7"/>
      <c r="N4" s="275" t="s">
        <v>75</v>
      </c>
      <c r="O4" s="275"/>
      <c r="P4" s="11">
        <f>L26</f>
        <v>0</v>
      </c>
    </row>
    <row r="5" spans="1:16" ht="15.95" customHeight="1" x14ac:dyDescent="0.25">
      <c r="A5" s="4"/>
      <c r="B5" s="25"/>
      <c r="C5" s="15"/>
      <c r="D5" s="25"/>
      <c r="E5" s="8">
        <f t="shared" ref="E5:E6" si="1">G5*H5</f>
        <v>0</v>
      </c>
      <c r="F5" s="10" t="e">
        <f>(E5/P2)</f>
        <v>#DIV/0!</v>
      </c>
      <c r="G5" s="9"/>
      <c r="H5" s="8"/>
      <c r="I5" s="10" t="e">
        <f>(J5/H5)</f>
        <v>#DIV/0!</v>
      </c>
      <c r="J5" s="26"/>
      <c r="K5" s="8">
        <f>G5*J5</f>
        <v>0</v>
      </c>
      <c r="L5" s="8">
        <f t="shared" si="0"/>
        <v>0</v>
      </c>
      <c r="M5" s="7"/>
      <c r="N5" s="271"/>
      <c r="O5" s="271"/>
      <c r="P5" s="271"/>
    </row>
    <row r="6" spans="1:16" ht="15.95" customHeight="1" x14ac:dyDescent="0.25">
      <c r="A6" s="4"/>
      <c r="B6" s="25"/>
      <c r="C6" s="15"/>
      <c r="D6" s="25"/>
      <c r="E6" s="8">
        <f t="shared" si="1"/>
        <v>0</v>
      </c>
      <c r="F6" s="10" t="e">
        <f>(E6/P2)</f>
        <v>#DIV/0!</v>
      </c>
      <c r="G6" s="9"/>
      <c r="H6" s="8"/>
      <c r="I6" s="10" t="e">
        <f>(J6/H6)</f>
        <v>#DIV/0!</v>
      </c>
      <c r="J6" s="26"/>
      <c r="K6" s="8">
        <f>G6*J6</f>
        <v>0</v>
      </c>
      <c r="L6" s="8">
        <f t="shared" si="0"/>
        <v>0</v>
      </c>
      <c r="M6" s="7"/>
      <c r="N6" s="272" t="s">
        <v>76</v>
      </c>
      <c r="O6" s="272"/>
      <c r="P6" s="272"/>
    </row>
    <row r="7" spans="1:16" ht="15.95" customHeight="1" x14ac:dyDescent="0.3">
      <c r="A7" s="4"/>
      <c r="B7" s="268" t="s">
        <v>5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7"/>
      <c r="N7" s="57" t="s">
        <v>18</v>
      </c>
      <c r="O7" s="57" t="s">
        <v>77</v>
      </c>
      <c r="P7" s="57" t="s">
        <v>78</v>
      </c>
    </row>
    <row r="8" spans="1:16" ht="15.95" customHeight="1" x14ac:dyDescent="0.3">
      <c r="A8" s="4"/>
      <c r="B8" s="25"/>
      <c r="C8" s="15"/>
      <c r="D8" s="25"/>
      <c r="E8" s="8">
        <f t="shared" ref="E8:E13" si="2">G8*H8</f>
        <v>0</v>
      </c>
      <c r="F8" s="10" t="e">
        <f>(E8/P2)</f>
        <v>#DIV/0!</v>
      </c>
      <c r="G8" s="9"/>
      <c r="H8" s="8"/>
      <c r="I8" s="10" t="e">
        <f t="shared" ref="I8:I13" si="3">(J8/H8)</f>
        <v>#DIV/0!</v>
      </c>
      <c r="J8" s="8"/>
      <c r="K8" s="8">
        <f t="shared" ref="K8:K13" si="4">G8*J8</f>
        <v>0</v>
      </c>
      <c r="L8" s="8">
        <f t="shared" ref="L8:L13" si="5">K8/12</f>
        <v>0</v>
      </c>
      <c r="M8" s="7"/>
      <c r="N8" s="16" t="s">
        <v>73</v>
      </c>
      <c r="O8" s="17" t="e">
        <f>SUM(E4:E6)/P2</f>
        <v>#DIV/0!</v>
      </c>
      <c r="P8" s="17" t="e">
        <f>SUM(L4:L6)/P4</f>
        <v>#DIV/0!</v>
      </c>
    </row>
    <row r="9" spans="1:16" ht="15.95" customHeight="1" x14ac:dyDescent="0.3">
      <c r="A9" s="4"/>
      <c r="B9" s="25"/>
      <c r="C9" s="15"/>
      <c r="D9" s="25"/>
      <c r="E9" s="8">
        <f t="shared" si="2"/>
        <v>0</v>
      </c>
      <c r="F9" s="10" t="e">
        <f>(E9/P2)</f>
        <v>#DIV/0!</v>
      </c>
      <c r="G9" s="9"/>
      <c r="H9" s="8"/>
      <c r="I9" s="10" t="e">
        <f t="shared" si="3"/>
        <v>#DIV/0!</v>
      </c>
      <c r="J9" s="8"/>
      <c r="K9" s="8">
        <f t="shared" si="4"/>
        <v>0</v>
      </c>
      <c r="L9" s="8">
        <f t="shared" si="5"/>
        <v>0</v>
      </c>
      <c r="M9" s="7"/>
      <c r="N9" s="16" t="s">
        <v>79</v>
      </c>
      <c r="O9" s="17" t="e">
        <f>SUM(E8:E13)/P2</f>
        <v>#DIV/0!</v>
      </c>
      <c r="P9" s="17" t="e">
        <f>SUM(L8:L13)/P4</f>
        <v>#DIV/0!</v>
      </c>
    </row>
    <row r="10" spans="1:16" ht="15.95" customHeight="1" x14ac:dyDescent="0.3">
      <c r="A10" s="4"/>
      <c r="B10" s="25"/>
      <c r="C10" s="15"/>
      <c r="D10" s="25"/>
      <c r="E10" s="8">
        <f t="shared" si="2"/>
        <v>0</v>
      </c>
      <c r="F10" s="10" t="e">
        <f>(E10/P2)</f>
        <v>#DIV/0!</v>
      </c>
      <c r="G10" s="9"/>
      <c r="H10" s="8"/>
      <c r="I10" s="10" t="e">
        <f t="shared" si="3"/>
        <v>#DIV/0!</v>
      </c>
      <c r="J10" s="8"/>
      <c r="K10" s="8">
        <f t="shared" si="4"/>
        <v>0</v>
      </c>
      <c r="L10" s="8">
        <f t="shared" si="5"/>
        <v>0</v>
      </c>
      <c r="M10" s="6"/>
      <c r="N10" s="16" t="s">
        <v>80</v>
      </c>
      <c r="O10" s="17" t="e">
        <f>SUM(E15:E18)/P2</f>
        <v>#DIV/0!</v>
      </c>
      <c r="P10" s="17" t="e">
        <f>SUM(L15:L18)/P4</f>
        <v>#DIV/0!</v>
      </c>
    </row>
    <row r="11" spans="1:16" ht="15.95" customHeight="1" x14ac:dyDescent="0.3">
      <c r="A11" s="4"/>
      <c r="B11" s="25"/>
      <c r="C11" s="15"/>
      <c r="D11" s="25"/>
      <c r="E11" s="8">
        <f t="shared" si="2"/>
        <v>0</v>
      </c>
      <c r="F11" s="10" t="e">
        <f>(E11/P2)</f>
        <v>#DIV/0!</v>
      </c>
      <c r="G11" s="9"/>
      <c r="H11" s="8"/>
      <c r="I11" s="10" t="e">
        <f t="shared" si="3"/>
        <v>#DIV/0!</v>
      </c>
      <c r="J11" s="8"/>
      <c r="K11" s="8">
        <f t="shared" si="4"/>
        <v>0</v>
      </c>
      <c r="L11" s="8">
        <f t="shared" si="5"/>
        <v>0</v>
      </c>
      <c r="M11" s="7"/>
      <c r="N11" s="16" t="s">
        <v>81</v>
      </c>
      <c r="O11" s="17" t="e">
        <f>SUM(E21:E21)/P2</f>
        <v>#DIV/0!</v>
      </c>
      <c r="P11" s="17" t="e">
        <f>SUM(L21:L21)/P4</f>
        <v>#DIV/0!</v>
      </c>
    </row>
    <row r="12" spans="1:16" ht="15.95" customHeight="1" x14ac:dyDescent="0.3">
      <c r="A12" s="4"/>
      <c r="B12" s="25"/>
      <c r="C12" s="15"/>
      <c r="D12" s="25"/>
      <c r="E12" s="8">
        <f t="shared" si="2"/>
        <v>0</v>
      </c>
      <c r="F12" s="10" t="e">
        <f>(E12/P2)</f>
        <v>#DIV/0!</v>
      </c>
      <c r="G12" s="9"/>
      <c r="H12" s="8"/>
      <c r="I12" s="10" t="e">
        <f t="shared" si="3"/>
        <v>#DIV/0!</v>
      </c>
      <c r="J12" s="8"/>
      <c r="K12" s="8">
        <f t="shared" si="4"/>
        <v>0</v>
      </c>
      <c r="L12" s="8">
        <f t="shared" si="5"/>
        <v>0</v>
      </c>
      <c r="M12" s="7"/>
      <c r="N12" s="16" t="s">
        <v>82</v>
      </c>
      <c r="O12" s="17" t="e">
        <f>SUM(E24:E24)/P2</f>
        <v>#DIV/0!</v>
      </c>
      <c r="P12" s="17" t="e">
        <f>SUM(L24:L24)/P4</f>
        <v>#DIV/0!</v>
      </c>
    </row>
    <row r="13" spans="1:16" ht="15.95" customHeight="1" x14ac:dyDescent="0.25">
      <c r="A13" s="4"/>
      <c r="B13" s="25"/>
      <c r="C13" s="15"/>
      <c r="D13" s="25"/>
      <c r="E13" s="8">
        <f t="shared" si="2"/>
        <v>0</v>
      </c>
      <c r="F13" s="10" t="e">
        <f>(E13/P2)</f>
        <v>#DIV/0!</v>
      </c>
      <c r="G13" s="9"/>
      <c r="H13" s="8"/>
      <c r="I13" s="10" t="e">
        <f t="shared" si="3"/>
        <v>#DIV/0!</v>
      </c>
      <c r="J13" s="8"/>
      <c r="K13" s="8">
        <f t="shared" si="4"/>
        <v>0</v>
      </c>
      <c r="L13" s="8">
        <f t="shared" si="5"/>
        <v>0</v>
      </c>
      <c r="M13" s="7"/>
      <c r="N13" s="271"/>
      <c r="O13" s="271"/>
      <c r="P13" s="271"/>
    </row>
    <row r="14" spans="1:16" ht="15.95" customHeight="1" x14ac:dyDescent="0.25">
      <c r="A14" s="4"/>
      <c r="B14" s="268" t="s">
        <v>83</v>
      </c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7"/>
      <c r="N14" s="272"/>
      <c r="O14" s="272"/>
      <c r="P14" s="272"/>
    </row>
    <row r="15" spans="1:16" ht="15.95" customHeight="1" x14ac:dyDescent="0.25">
      <c r="A15" s="4"/>
      <c r="B15" s="25"/>
      <c r="C15" s="15"/>
      <c r="D15" s="25"/>
      <c r="E15" s="8">
        <f t="shared" ref="E15:E18" si="6">G15*H15</f>
        <v>0</v>
      </c>
      <c r="F15" s="10" t="e">
        <f>(E15/P2)</f>
        <v>#DIV/0!</v>
      </c>
      <c r="G15" s="9"/>
      <c r="H15" s="8"/>
      <c r="I15" s="10" t="e">
        <f t="shared" ref="I15:I24" si="7">(J15/H15)</f>
        <v>#DIV/0!</v>
      </c>
      <c r="J15" s="26"/>
      <c r="K15" s="8">
        <f t="shared" ref="K15:K24" si="8">G15*J15</f>
        <v>0</v>
      </c>
      <c r="L15" s="8">
        <f t="shared" ref="L15:L24" si="9">K15/12</f>
        <v>0</v>
      </c>
      <c r="M15" s="7"/>
      <c r="N15" s="273"/>
      <c r="O15" s="273"/>
      <c r="P15" s="273"/>
    </row>
    <row r="16" spans="1:16" ht="15.95" customHeight="1" x14ac:dyDescent="0.25">
      <c r="A16" s="4"/>
      <c r="B16" s="25"/>
      <c r="C16" s="15"/>
      <c r="D16" s="25"/>
      <c r="E16" s="8">
        <f t="shared" si="6"/>
        <v>0</v>
      </c>
      <c r="F16" s="10" t="e">
        <f>(E16/P2)</f>
        <v>#DIV/0!</v>
      </c>
      <c r="G16" s="9"/>
      <c r="H16" s="8"/>
      <c r="I16" s="10" t="e">
        <f t="shared" si="7"/>
        <v>#DIV/0!</v>
      </c>
      <c r="J16" s="26"/>
      <c r="K16" s="8">
        <f t="shared" si="8"/>
        <v>0</v>
      </c>
      <c r="L16" s="8">
        <f t="shared" si="9"/>
        <v>0</v>
      </c>
      <c r="M16" s="7"/>
      <c r="N16" s="274"/>
      <c r="O16" s="274"/>
      <c r="P16" s="274"/>
    </row>
    <row r="17" spans="1:16" ht="15.95" customHeight="1" x14ac:dyDescent="0.25">
      <c r="A17" s="4"/>
      <c r="B17" s="25"/>
      <c r="C17" s="15"/>
      <c r="D17" s="25"/>
      <c r="E17" s="8">
        <f t="shared" si="6"/>
        <v>0</v>
      </c>
      <c r="F17" s="10" t="e">
        <f>(E17/P2)</f>
        <v>#DIV/0!</v>
      </c>
      <c r="G17" s="9"/>
      <c r="H17" s="8"/>
      <c r="I17" s="10" t="e">
        <f t="shared" si="7"/>
        <v>#DIV/0!</v>
      </c>
      <c r="J17" s="26"/>
      <c r="K17" s="8">
        <f t="shared" si="8"/>
        <v>0</v>
      </c>
      <c r="L17" s="8">
        <f t="shared" si="9"/>
        <v>0</v>
      </c>
      <c r="M17" s="7"/>
      <c r="N17" s="274"/>
      <c r="O17" s="274"/>
      <c r="P17" s="274"/>
    </row>
    <row r="18" spans="1:16" ht="15.95" customHeight="1" x14ac:dyDescent="0.25">
      <c r="A18" s="4"/>
      <c r="B18" s="25"/>
      <c r="C18" s="15"/>
      <c r="D18" s="25"/>
      <c r="E18" s="8">
        <f t="shared" si="6"/>
        <v>0</v>
      </c>
      <c r="F18" s="10" t="e">
        <f>(E18/P2)</f>
        <v>#DIV/0!</v>
      </c>
      <c r="G18" s="9"/>
      <c r="H18" s="8"/>
      <c r="I18" s="10" t="e">
        <f t="shared" si="7"/>
        <v>#DIV/0!</v>
      </c>
      <c r="J18" s="26"/>
      <c r="K18" s="8">
        <f t="shared" si="8"/>
        <v>0</v>
      </c>
      <c r="L18" s="8">
        <f t="shared" si="9"/>
        <v>0</v>
      </c>
      <c r="M18" s="7"/>
      <c r="N18" s="274"/>
      <c r="O18" s="274"/>
      <c r="P18" s="274"/>
    </row>
    <row r="19" spans="1:16" ht="15.95" customHeight="1" x14ac:dyDescent="0.25">
      <c r="A19" s="4"/>
      <c r="B19" s="268" t="s">
        <v>84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6"/>
      <c r="N19" s="274"/>
      <c r="O19" s="274"/>
      <c r="P19" s="274"/>
    </row>
    <row r="20" spans="1:16" ht="15.95" customHeight="1" x14ac:dyDescent="0.25">
      <c r="A20" s="4"/>
      <c r="B20" s="58"/>
      <c r="C20" s="58"/>
      <c r="D20" s="58"/>
      <c r="E20" s="8">
        <f>G20*H20</f>
        <v>0</v>
      </c>
      <c r="F20" s="10" t="e">
        <f>(E20/P2)</f>
        <v>#DIV/0!</v>
      </c>
      <c r="G20" s="58"/>
      <c r="H20" s="58"/>
      <c r="I20" s="10" t="e">
        <f t="shared" si="7"/>
        <v>#DIV/0!</v>
      </c>
      <c r="J20" s="58"/>
      <c r="K20" s="8">
        <f t="shared" si="8"/>
        <v>0</v>
      </c>
      <c r="L20" s="8">
        <f t="shared" si="9"/>
        <v>0</v>
      </c>
      <c r="M20" s="7"/>
      <c r="N20" s="274"/>
      <c r="O20" s="274"/>
      <c r="P20" s="274"/>
    </row>
    <row r="21" spans="1:16" ht="15.95" customHeight="1" x14ac:dyDescent="0.25">
      <c r="A21" s="4"/>
      <c r="B21" s="25"/>
      <c r="C21" s="15"/>
      <c r="D21" s="25"/>
      <c r="E21" s="8">
        <f>G21*H21</f>
        <v>0</v>
      </c>
      <c r="F21" s="10" t="e">
        <f>(E21/P2)</f>
        <v>#DIV/0!</v>
      </c>
      <c r="G21" s="9"/>
      <c r="H21" s="8"/>
      <c r="I21" s="10" t="e">
        <f t="shared" si="7"/>
        <v>#DIV/0!</v>
      </c>
      <c r="J21" s="8"/>
      <c r="K21" s="8">
        <f t="shared" si="8"/>
        <v>0</v>
      </c>
      <c r="L21" s="8">
        <f t="shared" si="9"/>
        <v>0</v>
      </c>
      <c r="M21" s="7"/>
      <c r="N21" s="274"/>
      <c r="O21" s="274"/>
      <c r="P21" s="274"/>
    </row>
    <row r="22" spans="1:16" ht="15.95" customHeight="1" x14ac:dyDescent="0.25">
      <c r="A22" s="4"/>
      <c r="B22" s="268" t="s">
        <v>82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7"/>
      <c r="N22" s="274"/>
      <c r="O22" s="274"/>
      <c r="P22" s="274"/>
    </row>
    <row r="23" spans="1:16" ht="15.95" customHeight="1" x14ac:dyDescent="0.25">
      <c r="A23" s="4"/>
      <c r="B23" s="58"/>
      <c r="C23" s="58"/>
      <c r="D23" s="58"/>
      <c r="E23" s="8">
        <f t="shared" ref="E23:E24" si="10">G23*H23</f>
        <v>0</v>
      </c>
      <c r="F23" s="10" t="e">
        <f>(E23/P2)</f>
        <v>#DIV/0!</v>
      </c>
      <c r="G23" s="58"/>
      <c r="H23" s="58"/>
      <c r="I23" s="10" t="e">
        <f t="shared" si="7"/>
        <v>#DIV/0!</v>
      </c>
      <c r="J23" s="58"/>
      <c r="K23" s="8">
        <f t="shared" si="8"/>
        <v>0</v>
      </c>
      <c r="L23" s="8">
        <f t="shared" si="9"/>
        <v>0</v>
      </c>
      <c r="M23" s="7"/>
      <c r="N23" s="274"/>
      <c r="O23" s="274"/>
      <c r="P23" s="274"/>
    </row>
    <row r="24" spans="1:16" ht="15.95" customHeight="1" x14ac:dyDescent="0.25">
      <c r="A24" s="4"/>
      <c r="B24" s="25"/>
      <c r="C24" s="15"/>
      <c r="D24" s="25"/>
      <c r="E24" s="8">
        <f t="shared" si="10"/>
        <v>0</v>
      </c>
      <c r="F24" s="10" t="e">
        <f>(E24/P2)</f>
        <v>#DIV/0!</v>
      </c>
      <c r="G24" s="9"/>
      <c r="H24" s="8"/>
      <c r="I24" s="10" t="e">
        <f t="shared" si="7"/>
        <v>#DIV/0!</v>
      </c>
      <c r="J24" s="26"/>
      <c r="K24" s="8">
        <f t="shared" si="8"/>
        <v>0</v>
      </c>
      <c r="L24" s="8">
        <f t="shared" si="9"/>
        <v>0</v>
      </c>
      <c r="M24" s="7"/>
      <c r="N24" s="274"/>
      <c r="O24" s="274"/>
      <c r="P24" s="274"/>
    </row>
    <row r="25" spans="1:16" ht="15.95" customHeight="1" x14ac:dyDescent="0.25">
      <c r="A25" s="4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7"/>
      <c r="N25" s="274"/>
      <c r="O25" s="274"/>
      <c r="P25" s="274"/>
    </row>
    <row r="26" spans="1:16" ht="32.25" customHeight="1" x14ac:dyDescent="0.25">
      <c r="A26" s="4"/>
      <c r="B26" s="270"/>
      <c r="C26" s="270"/>
      <c r="D26" s="270"/>
      <c r="E26" s="270"/>
      <c r="F26" s="270"/>
      <c r="G26" s="270"/>
      <c r="H26" s="270"/>
      <c r="I26" s="270"/>
      <c r="J26" s="59" t="s">
        <v>19</v>
      </c>
      <c r="K26" s="12">
        <f>SUM(K4:K24)</f>
        <v>0</v>
      </c>
      <c r="L26" s="12">
        <f>(K26/12)</f>
        <v>0</v>
      </c>
      <c r="M26" s="6"/>
      <c r="N26" s="274"/>
      <c r="O26" s="274"/>
      <c r="P26" s="274"/>
    </row>
    <row r="27" spans="1:16" ht="9.9499999999999993" customHeight="1" x14ac:dyDescent="0.25">
      <c r="A27" s="4"/>
      <c r="B27" s="60"/>
      <c r="C27" s="6"/>
      <c r="D27" s="60"/>
      <c r="E27" s="6"/>
      <c r="F27" s="6"/>
      <c r="G27" s="6"/>
      <c r="H27" s="6"/>
      <c r="I27" s="6"/>
      <c r="J27" s="6"/>
      <c r="K27" s="6"/>
      <c r="L27" s="6"/>
      <c r="M27" s="7"/>
      <c r="N27" s="274"/>
      <c r="O27" s="274"/>
      <c r="P27" s="274"/>
    </row>
    <row r="28" spans="1:16" x14ac:dyDescent="0.25">
      <c r="B28" s="1"/>
      <c r="C28" s="3"/>
      <c r="D28" s="1"/>
      <c r="E28" s="3"/>
      <c r="N28" s="1"/>
      <c r="O28" s="1"/>
      <c r="P28" s="1"/>
    </row>
    <row r="29" spans="1:16" x14ac:dyDescent="0.25">
      <c r="B29" s="1"/>
      <c r="C29" s="3"/>
      <c r="D29" s="1"/>
      <c r="E29" s="3"/>
      <c r="N29" s="1"/>
      <c r="O29" s="1"/>
      <c r="P29" s="1"/>
    </row>
    <row r="30" spans="1:16" x14ac:dyDescent="0.25">
      <c r="B30" s="1"/>
      <c r="C30" s="3"/>
      <c r="D30" s="1"/>
      <c r="E30" s="3"/>
      <c r="N30" s="1"/>
      <c r="O30" s="1"/>
      <c r="P30" s="1"/>
    </row>
    <row r="31" spans="1:16" x14ac:dyDescent="0.25">
      <c r="B31" s="1"/>
      <c r="C31" s="3"/>
      <c r="D31" s="1"/>
      <c r="E31" s="3"/>
      <c r="N31" s="1"/>
      <c r="O31" s="1"/>
      <c r="P31" s="1"/>
    </row>
    <row r="32" spans="1:16" x14ac:dyDescent="0.25">
      <c r="B32" s="1"/>
      <c r="C32" s="3"/>
      <c r="D32" s="1"/>
      <c r="E32" s="3"/>
      <c r="N32" s="1"/>
      <c r="O32" s="1"/>
      <c r="P32" s="1"/>
    </row>
    <row r="33" spans="2:16" x14ac:dyDescent="0.25">
      <c r="B33" s="1"/>
      <c r="C33" s="3"/>
      <c r="D33" s="1"/>
      <c r="E33" s="3"/>
      <c r="N33" s="1"/>
      <c r="O33" s="1"/>
      <c r="P33" s="1"/>
    </row>
    <row r="34" spans="2:16" x14ac:dyDescent="0.25">
      <c r="B34" s="1"/>
      <c r="C34" s="3"/>
      <c r="D34" s="1"/>
      <c r="E34" s="3"/>
      <c r="N34" s="1"/>
      <c r="O34" s="1"/>
      <c r="P34" s="1"/>
    </row>
    <row r="35" spans="2:16" x14ac:dyDescent="0.25">
      <c r="B35" s="1"/>
      <c r="C35" s="3"/>
      <c r="D35" s="1"/>
      <c r="E35" s="3"/>
      <c r="N35" s="1"/>
      <c r="O35" s="1"/>
      <c r="P35" s="1"/>
    </row>
    <row r="36" spans="2:16" x14ac:dyDescent="0.25">
      <c r="B36" s="1"/>
      <c r="C36" s="3"/>
      <c r="D36" s="1"/>
      <c r="E36" s="3"/>
      <c r="N36" s="1"/>
      <c r="O36" s="1"/>
      <c r="P36" s="1"/>
    </row>
    <row r="37" spans="2:16" x14ac:dyDescent="0.25">
      <c r="B37" s="1"/>
      <c r="C37" s="3"/>
      <c r="D37" s="1"/>
      <c r="E37" s="3"/>
      <c r="N37" s="1"/>
      <c r="O37" s="1"/>
      <c r="P37" s="1"/>
    </row>
    <row r="38" spans="2:16" x14ac:dyDescent="0.25">
      <c r="B38" s="1"/>
      <c r="C38" s="3"/>
      <c r="D38" s="1"/>
      <c r="E38" s="3"/>
      <c r="N38" s="1"/>
      <c r="O38" s="1"/>
      <c r="P38" s="1"/>
    </row>
    <row r="39" spans="2:16" x14ac:dyDescent="0.25">
      <c r="B39" s="1"/>
      <c r="C39" s="3"/>
      <c r="D39" s="1"/>
      <c r="E39" s="3"/>
      <c r="N39" s="1"/>
      <c r="O39" s="1"/>
      <c r="P39" s="1"/>
    </row>
    <row r="40" spans="2:16" x14ac:dyDescent="0.25">
      <c r="B40" s="1"/>
      <c r="C40" s="3"/>
      <c r="D40" s="1"/>
      <c r="E40" s="3"/>
      <c r="N40" s="1"/>
      <c r="O40" s="1"/>
      <c r="P40" s="1"/>
    </row>
    <row r="41" spans="2:16" x14ac:dyDescent="0.25">
      <c r="B41" s="1"/>
      <c r="C41" s="3"/>
      <c r="D41" s="1"/>
      <c r="E41" s="3"/>
      <c r="N41" s="1"/>
      <c r="O41" s="1"/>
      <c r="P41" s="1"/>
    </row>
    <row r="42" spans="2:16" x14ac:dyDescent="0.25">
      <c r="B42" s="1"/>
      <c r="C42" s="3"/>
      <c r="D42" s="1"/>
      <c r="E42" s="3"/>
      <c r="N42" s="1"/>
      <c r="O42" s="1"/>
      <c r="P42" s="1"/>
    </row>
    <row r="43" spans="2:16" x14ac:dyDescent="0.25">
      <c r="B43" s="1"/>
      <c r="C43" s="3"/>
      <c r="D43" s="1"/>
      <c r="E43" s="3"/>
      <c r="N43" s="1"/>
      <c r="O43" s="1"/>
      <c r="P43" s="1"/>
    </row>
    <row r="44" spans="2:16" x14ac:dyDescent="0.25">
      <c r="B44" s="1"/>
      <c r="C44" s="3"/>
      <c r="D44" s="1"/>
      <c r="E44" s="3"/>
      <c r="N44" s="1"/>
      <c r="O44" s="1"/>
      <c r="P44" s="1"/>
    </row>
    <row r="45" spans="2:16" x14ac:dyDescent="0.25">
      <c r="B45" s="1"/>
      <c r="C45" s="3"/>
      <c r="D45" s="1"/>
      <c r="E45" s="3"/>
      <c r="N45" s="1"/>
      <c r="O45" s="1"/>
      <c r="P45" s="1"/>
    </row>
    <row r="46" spans="2:16" x14ac:dyDescent="0.25">
      <c r="B46" s="1"/>
      <c r="C46" s="3"/>
      <c r="D46" s="1"/>
      <c r="E46" s="3"/>
      <c r="N46" s="1"/>
      <c r="O46" s="1"/>
      <c r="P46" s="1"/>
    </row>
    <row r="47" spans="2:16" x14ac:dyDescent="0.25">
      <c r="B47" s="1"/>
      <c r="C47" s="3"/>
      <c r="D47" s="1"/>
      <c r="E47" s="3"/>
      <c r="N47" s="1"/>
      <c r="O47" s="1"/>
      <c r="P47" s="1"/>
    </row>
    <row r="48" spans="2:16" x14ac:dyDescent="0.25">
      <c r="B48" s="1"/>
      <c r="C48" s="3"/>
      <c r="D48" s="1"/>
      <c r="E48" s="3"/>
      <c r="N48" s="1"/>
      <c r="O48" s="1"/>
      <c r="P48" s="1"/>
    </row>
    <row r="49" spans="2:16" x14ac:dyDescent="0.25">
      <c r="B49" s="1"/>
      <c r="C49" s="3"/>
      <c r="D49" s="1"/>
      <c r="E49" s="3"/>
      <c r="N49" s="1"/>
      <c r="O49" s="1"/>
      <c r="P49" s="1"/>
    </row>
    <row r="50" spans="2:16" x14ac:dyDescent="0.25">
      <c r="B50" s="1"/>
      <c r="C50" s="3"/>
      <c r="D50" s="1"/>
      <c r="E50" s="3"/>
      <c r="N50" s="1"/>
      <c r="O50" s="1"/>
      <c r="P50" s="1"/>
    </row>
    <row r="51" spans="2:16" x14ac:dyDescent="0.25">
      <c r="B51" s="1"/>
      <c r="C51" s="3"/>
      <c r="D51" s="1"/>
      <c r="E51" s="3"/>
      <c r="N51" s="1"/>
      <c r="O51" s="1"/>
      <c r="P51" s="1"/>
    </row>
    <row r="52" spans="2:16" x14ac:dyDescent="0.25">
      <c r="B52" s="1"/>
      <c r="C52" s="3"/>
      <c r="D52" s="1"/>
      <c r="E52" s="3"/>
      <c r="N52" s="1"/>
      <c r="O52" s="1"/>
      <c r="P52" s="1"/>
    </row>
    <row r="53" spans="2:16" x14ac:dyDescent="0.25">
      <c r="B53" s="1"/>
      <c r="C53" s="3"/>
      <c r="D53" s="1"/>
      <c r="E53" s="3"/>
      <c r="N53" s="1"/>
      <c r="O53" s="1"/>
      <c r="P53" s="1"/>
    </row>
    <row r="54" spans="2:16" x14ac:dyDescent="0.25">
      <c r="B54" s="1"/>
      <c r="C54" s="3"/>
      <c r="D54" s="1"/>
      <c r="E54" s="3"/>
      <c r="N54" s="1"/>
      <c r="O54" s="1"/>
      <c r="P54" s="1"/>
    </row>
    <row r="55" spans="2:16" x14ac:dyDescent="0.25">
      <c r="B55" s="1"/>
      <c r="C55" s="3"/>
      <c r="D55" s="1"/>
      <c r="E55" s="3"/>
      <c r="N55" s="1"/>
      <c r="O55" s="1"/>
      <c r="P55" s="1"/>
    </row>
    <row r="56" spans="2:16" x14ac:dyDescent="0.25">
      <c r="B56" s="1"/>
      <c r="C56" s="3"/>
      <c r="D56" s="1"/>
      <c r="E56" s="3"/>
      <c r="N56" s="1"/>
      <c r="O56" s="1"/>
      <c r="P56" s="1"/>
    </row>
    <row r="57" spans="2:16" x14ac:dyDescent="0.25">
      <c r="B57" s="1"/>
      <c r="C57" s="3"/>
      <c r="D57" s="1"/>
      <c r="E57" s="3"/>
      <c r="N57" s="1"/>
      <c r="O57" s="1"/>
      <c r="P57" s="1"/>
    </row>
    <row r="58" spans="2:16" x14ac:dyDescent="0.25">
      <c r="B58" s="1"/>
      <c r="C58" s="3"/>
      <c r="D58" s="1"/>
      <c r="E58" s="3"/>
      <c r="N58" s="1"/>
      <c r="O58" s="1"/>
      <c r="P58" s="1"/>
    </row>
    <row r="59" spans="2:16" x14ac:dyDescent="0.25">
      <c r="B59" s="1"/>
      <c r="C59" s="3"/>
      <c r="D59" s="1"/>
      <c r="E59" s="3"/>
      <c r="N59" s="1"/>
      <c r="O59" s="1"/>
      <c r="P59" s="1"/>
    </row>
    <row r="60" spans="2:16" x14ac:dyDescent="0.25">
      <c r="B60" s="1"/>
      <c r="C60" s="3"/>
      <c r="D60" s="1"/>
      <c r="E60" s="3"/>
      <c r="N60" s="1"/>
      <c r="O60" s="1"/>
      <c r="P60" s="1"/>
    </row>
    <row r="61" spans="2:16" x14ac:dyDescent="0.25">
      <c r="B61" s="1"/>
      <c r="C61" s="3"/>
      <c r="D61" s="1"/>
      <c r="E61" s="3"/>
      <c r="N61" s="1"/>
      <c r="O61" s="1"/>
      <c r="P61" s="1"/>
    </row>
    <row r="62" spans="2:16" x14ac:dyDescent="0.25">
      <c r="B62" s="1"/>
      <c r="C62" s="3"/>
      <c r="D62" s="1"/>
      <c r="E62" s="3"/>
      <c r="N62" s="1"/>
      <c r="O62" s="1"/>
      <c r="P62" s="1"/>
    </row>
    <row r="63" spans="2:16" x14ac:dyDescent="0.25">
      <c r="B63" s="1"/>
      <c r="C63" s="3"/>
      <c r="D63" s="1"/>
      <c r="E63" s="3"/>
      <c r="N63" s="1"/>
      <c r="O63" s="1"/>
      <c r="P63" s="1"/>
    </row>
    <row r="64" spans="2:16" x14ac:dyDescent="0.25">
      <c r="B64" s="1"/>
      <c r="C64" s="3"/>
      <c r="D64" s="1"/>
      <c r="E64" s="3"/>
      <c r="N64" s="1"/>
      <c r="O64" s="1"/>
      <c r="P64" s="1"/>
    </row>
    <row r="65" spans="2:16" x14ac:dyDescent="0.25">
      <c r="B65" s="1"/>
      <c r="C65" s="3"/>
      <c r="D65" s="1"/>
      <c r="E65" s="3"/>
      <c r="N65" s="1"/>
      <c r="O65" s="1"/>
      <c r="P65" s="1"/>
    </row>
    <row r="66" spans="2:16" x14ac:dyDescent="0.25">
      <c r="B66" s="1"/>
      <c r="C66" s="3"/>
      <c r="D66" s="1"/>
      <c r="E66" s="3"/>
      <c r="N66" s="1"/>
      <c r="O66" s="1"/>
      <c r="P66" s="1"/>
    </row>
    <row r="67" spans="2:16" x14ac:dyDescent="0.25">
      <c r="B67" s="1"/>
      <c r="C67" s="3"/>
      <c r="D67" s="1"/>
      <c r="E67" s="3"/>
      <c r="N67" s="1"/>
      <c r="O67" s="1"/>
      <c r="P67" s="1"/>
    </row>
    <row r="68" spans="2:16" x14ac:dyDescent="0.25">
      <c r="B68" s="1"/>
      <c r="C68" s="3"/>
      <c r="D68" s="1"/>
      <c r="E68" s="3"/>
      <c r="N68" s="1"/>
      <c r="O68" s="1"/>
      <c r="P68" s="1"/>
    </row>
    <row r="69" spans="2:16" x14ac:dyDescent="0.25">
      <c r="B69" s="1"/>
      <c r="C69" s="3"/>
      <c r="D69" s="1"/>
      <c r="E69" s="3"/>
      <c r="N69" s="1"/>
      <c r="O69" s="1"/>
      <c r="P69" s="1"/>
    </row>
    <row r="70" spans="2:16" x14ac:dyDescent="0.25">
      <c r="B70" s="1"/>
      <c r="C70" s="3"/>
      <c r="D70" s="1"/>
      <c r="E70" s="3"/>
      <c r="N70" s="1"/>
      <c r="O70" s="1"/>
      <c r="P70" s="1"/>
    </row>
    <row r="71" spans="2:16" x14ac:dyDescent="0.25">
      <c r="B71" s="1"/>
      <c r="C71" s="3"/>
      <c r="D71" s="1"/>
      <c r="E71" s="3"/>
      <c r="N71" s="1"/>
      <c r="O71" s="1"/>
      <c r="P71" s="1"/>
    </row>
    <row r="72" spans="2:16" x14ac:dyDescent="0.25">
      <c r="B72" s="1"/>
      <c r="C72" s="3"/>
      <c r="D72" s="1"/>
      <c r="E72" s="3"/>
      <c r="N72" s="1"/>
      <c r="O72" s="1"/>
      <c r="P72" s="1"/>
    </row>
    <row r="73" spans="2:16" x14ac:dyDescent="0.25">
      <c r="B73" s="1"/>
      <c r="C73" s="3"/>
      <c r="D73" s="1"/>
      <c r="E73" s="3"/>
      <c r="N73" s="1"/>
      <c r="O73" s="1"/>
      <c r="P73" s="1"/>
    </row>
    <row r="74" spans="2:16" x14ac:dyDescent="0.25">
      <c r="B74" s="1"/>
      <c r="C74" s="3"/>
      <c r="D74" s="1"/>
      <c r="E74" s="3"/>
      <c r="N74" s="1"/>
      <c r="O74" s="1"/>
      <c r="P74" s="1"/>
    </row>
    <row r="75" spans="2:16" x14ac:dyDescent="0.25">
      <c r="B75" s="1"/>
      <c r="C75" s="3"/>
      <c r="D75" s="1"/>
      <c r="E75" s="3"/>
      <c r="N75" s="1"/>
      <c r="O75" s="1"/>
      <c r="P75" s="1"/>
    </row>
    <row r="76" spans="2:16" x14ac:dyDescent="0.25">
      <c r="B76" s="1"/>
      <c r="C76" s="3"/>
      <c r="D76" s="1"/>
      <c r="E76" s="3"/>
      <c r="N76" s="1"/>
      <c r="O76" s="1"/>
      <c r="P76" s="1"/>
    </row>
    <row r="77" spans="2:16" x14ac:dyDescent="0.25">
      <c r="B77" s="1"/>
      <c r="C77" s="3"/>
      <c r="D77" s="1"/>
      <c r="E77" s="3"/>
      <c r="N77" s="1"/>
      <c r="O77" s="1"/>
      <c r="P77" s="1"/>
    </row>
    <row r="78" spans="2:16" x14ac:dyDescent="0.25">
      <c r="B78" s="1"/>
      <c r="C78" s="3"/>
      <c r="D78" s="1"/>
      <c r="E78" s="3"/>
      <c r="N78" s="1"/>
      <c r="O78" s="1"/>
      <c r="P78" s="1"/>
    </row>
    <row r="79" spans="2:16" x14ac:dyDescent="0.25">
      <c r="B79" s="1"/>
      <c r="C79" s="3"/>
      <c r="D79" s="1"/>
      <c r="E79" s="3"/>
      <c r="N79" s="1"/>
      <c r="O79" s="1"/>
      <c r="P79" s="1"/>
    </row>
    <row r="80" spans="2:16" x14ac:dyDescent="0.25">
      <c r="B80" s="1"/>
      <c r="C80" s="3"/>
      <c r="D80" s="1"/>
      <c r="E80" s="3"/>
      <c r="N80" s="1"/>
      <c r="O80" s="1"/>
      <c r="P80" s="1"/>
    </row>
    <row r="81" spans="2:16" x14ac:dyDescent="0.25">
      <c r="B81" s="1"/>
      <c r="C81" s="3"/>
      <c r="D81" s="1"/>
      <c r="E81" s="3"/>
      <c r="N81" s="1"/>
      <c r="O81" s="1"/>
      <c r="P81" s="1"/>
    </row>
    <row r="82" spans="2:16" x14ac:dyDescent="0.25">
      <c r="B82" s="1"/>
      <c r="C82" s="3"/>
      <c r="D82" s="1"/>
      <c r="E82" s="3"/>
      <c r="N82" s="1"/>
      <c r="O82" s="1"/>
      <c r="P82" s="1"/>
    </row>
    <row r="83" spans="2:16" x14ac:dyDescent="0.25">
      <c r="B83" s="1"/>
      <c r="C83" s="3"/>
      <c r="D83" s="1"/>
      <c r="E83" s="3"/>
      <c r="N83" s="1"/>
      <c r="O83" s="1"/>
      <c r="P83" s="1"/>
    </row>
    <row r="84" spans="2:16" x14ac:dyDescent="0.25">
      <c r="B84" s="1"/>
      <c r="C84" s="3"/>
      <c r="D84" s="1"/>
      <c r="E84" s="3"/>
      <c r="N84" s="1"/>
      <c r="O84" s="1"/>
      <c r="P84" s="1"/>
    </row>
    <row r="85" spans="2:16" x14ac:dyDescent="0.25">
      <c r="B85" s="1"/>
      <c r="C85" s="3"/>
      <c r="D85" s="1"/>
      <c r="E85" s="3"/>
      <c r="N85" s="1"/>
      <c r="O85" s="1"/>
      <c r="P85" s="1"/>
    </row>
    <row r="86" spans="2:16" x14ac:dyDescent="0.25">
      <c r="B86" s="1"/>
      <c r="C86" s="3"/>
      <c r="D86" s="1"/>
      <c r="E86" s="3"/>
      <c r="N86" s="1"/>
      <c r="O86" s="1"/>
      <c r="P86" s="1"/>
    </row>
    <row r="87" spans="2:16" x14ac:dyDescent="0.25">
      <c r="B87" s="1"/>
      <c r="C87" s="3"/>
      <c r="D87" s="1"/>
      <c r="E87" s="3"/>
      <c r="N87" s="1"/>
      <c r="O87" s="1"/>
      <c r="P87" s="1"/>
    </row>
    <row r="88" spans="2:16" x14ac:dyDescent="0.25">
      <c r="B88" s="1"/>
      <c r="C88" s="3"/>
      <c r="D88" s="1"/>
      <c r="E88" s="3"/>
      <c r="N88" s="1"/>
      <c r="O88" s="1"/>
      <c r="P88" s="1"/>
    </row>
    <row r="89" spans="2:16" x14ac:dyDescent="0.25">
      <c r="B89" s="1"/>
      <c r="C89" s="3"/>
      <c r="D89" s="1"/>
      <c r="E89" s="3"/>
      <c r="N89" s="1"/>
      <c r="O89" s="1"/>
      <c r="P89" s="1"/>
    </row>
    <row r="90" spans="2:16" x14ac:dyDescent="0.25">
      <c r="B90" s="1"/>
      <c r="C90" s="3"/>
      <c r="D90" s="1"/>
      <c r="E90" s="3"/>
      <c r="N90" s="1"/>
      <c r="O90" s="1"/>
      <c r="P90" s="1"/>
    </row>
    <row r="91" spans="2:16" x14ac:dyDescent="0.25">
      <c r="B91" s="1"/>
      <c r="C91" s="3"/>
      <c r="D91" s="1"/>
      <c r="E91" s="3"/>
      <c r="N91" s="1"/>
      <c r="O91" s="1"/>
      <c r="P91" s="1"/>
    </row>
    <row r="92" spans="2:16" x14ac:dyDescent="0.25">
      <c r="B92" s="1"/>
      <c r="C92" s="3"/>
      <c r="D92" s="1"/>
      <c r="E92" s="3"/>
      <c r="N92" s="1"/>
      <c r="O92" s="1"/>
      <c r="P92" s="1"/>
    </row>
    <row r="93" spans="2:16" x14ac:dyDescent="0.25">
      <c r="B93" s="1"/>
      <c r="C93" s="3"/>
      <c r="D93" s="1"/>
      <c r="E93" s="3"/>
      <c r="N93" s="1"/>
      <c r="O93" s="1"/>
      <c r="P93" s="1"/>
    </row>
    <row r="94" spans="2:16" x14ac:dyDescent="0.25">
      <c r="B94" s="1"/>
      <c r="C94" s="3"/>
      <c r="D94" s="1"/>
      <c r="E94" s="3"/>
      <c r="N94" s="1"/>
      <c r="O94" s="1"/>
      <c r="P94" s="1"/>
    </row>
    <row r="95" spans="2:16" x14ac:dyDescent="0.25">
      <c r="B95" s="1"/>
      <c r="C95" s="3"/>
      <c r="D95" s="1"/>
      <c r="E95" s="3"/>
      <c r="N95" s="1"/>
      <c r="O95" s="1"/>
      <c r="P95" s="1"/>
    </row>
    <row r="96" spans="2:16" x14ac:dyDescent="0.25">
      <c r="B96" s="1"/>
      <c r="C96" s="3"/>
      <c r="D96" s="1"/>
      <c r="E96" s="3"/>
      <c r="N96" s="1"/>
      <c r="O96" s="1"/>
      <c r="P96" s="1"/>
    </row>
    <row r="97" spans="2:16" x14ac:dyDescent="0.25">
      <c r="B97" s="1"/>
      <c r="C97" s="3"/>
      <c r="D97" s="1"/>
      <c r="E97" s="3"/>
      <c r="N97" s="1"/>
      <c r="O97" s="1"/>
      <c r="P97" s="1"/>
    </row>
    <row r="98" spans="2:16" x14ac:dyDescent="0.25">
      <c r="B98" s="1"/>
      <c r="C98" s="3"/>
      <c r="D98" s="1"/>
      <c r="E98" s="3"/>
      <c r="N98" s="1"/>
      <c r="O98" s="1"/>
      <c r="P98" s="1"/>
    </row>
    <row r="99" spans="2:16" x14ac:dyDescent="0.25">
      <c r="B99" s="1"/>
      <c r="C99" s="3"/>
      <c r="D99" s="1"/>
      <c r="E99" s="3"/>
      <c r="N99" s="1"/>
      <c r="O99" s="1"/>
      <c r="P99" s="1"/>
    </row>
    <row r="100" spans="2:16" x14ac:dyDescent="0.25">
      <c r="B100" s="1"/>
      <c r="C100" s="3"/>
      <c r="D100" s="1"/>
      <c r="E100" s="3"/>
      <c r="N100" s="1"/>
      <c r="O100" s="1"/>
      <c r="P100" s="1"/>
    </row>
    <row r="101" spans="2:16" x14ac:dyDescent="0.25">
      <c r="B101" s="1"/>
      <c r="C101" s="3"/>
      <c r="D101" s="1"/>
      <c r="E101" s="3"/>
      <c r="N101" s="1"/>
      <c r="O101" s="1"/>
      <c r="P101" s="1"/>
    </row>
    <row r="102" spans="2:16" x14ac:dyDescent="0.25">
      <c r="B102" s="1"/>
      <c r="C102" s="3"/>
      <c r="D102" s="1"/>
      <c r="E102" s="3"/>
      <c r="N102" s="1"/>
      <c r="O102" s="1"/>
      <c r="P102" s="1"/>
    </row>
    <row r="103" spans="2:16" x14ac:dyDescent="0.25">
      <c r="B103" s="1"/>
      <c r="C103" s="3"/>
      <c r="D103" s="1"/>
      <c r="E103" s="3"/>
      <c r="N103" s="1"/>
      <c r="O103" s="1"/>
      <c r="P103" s="1"/>
    </row>
    <row r="104" spans="2:16" x14ac:dyDescent="0.25">
      <c r="B104" s="1"/>
      <c r="C104" s="3"/>
      <c r="D104" s="1"/>
      <c r="E104" s="3"/>
      <c r="N104" s="1"/>
      <c r="O104" s="1"/>
      <c r="P104" s="1"/>
    </row>
    <row r="105" spans="2:16" x14ac:dyDescent="0.25">
      <c r="B105" s="1"/>
      <c r="C105" s="3"/>
      <c r="D105" s="1"/>
      <c r="E105" s="3"/>
      <c r="N105" s="1"/>
      <c r="O105" s="1"/>
      <c r="P105" s="1"/>
    </row>
    <row r="106" spans="2:16" x14ac:dyDescent="0.25">
      <c r="B106" s="1"/>
      <c r="C106" s="3"/>
      <c r="D106" s="1"/>
      <c r="E106" s="3"/>
      <c r="N106" s="1"/>
      <c r="O106" s="1"/>
      <c r="P106" s="1"/>
    </row>
    <row r="107" spans="2:16" x14ac:dyDescent="0.25">
      <c r="B107" s="1"/>
      <c r="C107" s="3"/>
      <c r="D107" s="1"/>
      <c r="E107" s="3"/>
      <c r="N107" s="1"/>
      <c r="O107" s="1"/>
      <c r="P107" s="1"/>
    </row>
    <row r="108" spans="2:16" x14ac:dyDescent="0.25">
      <c r="B108" s="1"/>
      <c r="C108" s="3"/>
      <c r="D108" s="1"/>
      <c r="E108" s="3"/>
      <c r="N108" s="1"/>
      <c r="O108" s="1"/>
      <c r="P108" s="1"/>
    </row>
    <row r="109" spans="2:16" x14ac:dyDescent="0.25">
      <c r="B109" s="1"/>
      <c r="C109" s="3"/>
      <c r="D109" s="1"/>
      <c r="E109" s="3"/>
      <c r="N109" s="1"/>
      <c r="O109" s="1"/>
      <c r="P109" s="1"/>
    </row>
    <row r="110" spans="2:16" x14ac:dyDescent="0.25">
      <c r="B110" s="1"/>
      <c r="C110" s="3"/>
      <c r="D110" s="1"/>
      <c r="E110" s="3"/>
      <c r="N110" s="1"/>
      <c r="O110" s="1"/>
      <c r="P110" s="1"/>
    </row>
    <row r="111" spans="2:16" x14ac:dyDescent="0.25">
      <c r="B111" s="1"/>
      <c r="C111" s="3"/>
      <c r="D111" s="1"/>
      <c r="E111" s="3"/>
      <c r="N111" s="1"/>
      <c r="O111" s="1"/>
      <c r="P111" s="1"/>
    </row>
    <row r="112" spans="2:16" x14ac:dyDescent="0.25">
      <c r="B112" s="1"/>
      <c r="C112" s="3"/>
      <c r="D112" s="1"/>
      <c r="E112" s="3"/>
      <c r="N112" s="1"/>
      <c r="O112" s="1"/>
      <c r="P112" s="1"/>
    </row>
    <row r="113" spans="2:16" x14ac:dyDescent="0.25">
      <c r="B113" s="1"/>
      <c r="C113" s="3"/>
      <c r="D113" s="1"/>
      <c r="E113" s="3"/>
      <c r="N113" s="1"/>
      <c r="O113" s="1"/>
      <c r="P113" s="1"/>
    </row>
    <row r="114" spans="2:16" x14ac:dyDescent="0.25">
      <c r="B114" s="1"/>
      <c r="C114" s="3"/>
      <c r="D114" s="1"/>
      <c r="E114" s="3"/>
      <c r="N114" s="1"/>
      <c r="O114" s="1"/>
      <c r="P114" s="1"/>
    </row>
    <row r="115" spans="2:16" x14ac:dyDescent="0.25">
      <c r="B115" s="1"/>
      <c r="C115" s="3"/>
      <c r="D115" s="1"/>
      <c r="E115" s="3"/>
      <c r="N115" s="1"/>
      <c r="O115" s="1"/>
      <c r="P115" s="1"/>
    </row>
    <row r="116" spans="2:16" x14ac:dyDescent="0.25">
      <c r="B116" s="1"/>
      <c r="C116" s="3"/>
      <c r="D116" s="1"/>
      <c r="E116" s="3"/>
      <c r="N116" s="1"/>
      <c r="O116" s="1"/>
      <c r="P116" s="1"/>
    </row>
    <row r="117" spans="2:16" x14ac:dyDescent="0.25">
      <c r="B117" s="1"/>
      <c r="C117" s="3"/>
      <c r="D117" s="1"/>
      <c r="E117" s="3"/>
      <c r="N117" s="1"/>
      <c r="O117" s="1"/>
      <c r="P117" s="1"/>
    </row>
    <row r="118" spans="2:16" x14ac:dyDescent="0.25">
      <c r="B118" s="1"/>
      <c r="C118" s="3"/>
      <c r="D118" s="1"/>
      <c r="E118" s="3"/>
      <c r="N118" s="1"/>
      <c r="O118" s="1"/>
      <c r="P118" s="1"/>
    </row>
    <row r="119" spans="2:16" x14ac:dyDescent="0.25">
      <c r="B119" s="1"/>
      <c r="C119" s="3"/>
      <c r="D119" s="1"/>
      <c r="E119" s="3"/>
      <c r="N119" s="1"/>
      <c r="O119" s="1"/>
      <c r="P119" s="1"/>
    </row>
    <row r="120" spans="2:16" x14ac:dyDescent="0.25">
      <c r="B120" s="1"/>
      <c r="C120" s="3"/>
      <c r="D120" s="1"/>
      <c r="E120" s="3"/>
      <c r="N120" s="1"/>
      <c r="O120" s="1"/>
      <c r="P120" s="1"/>
    </row>
    <row r="121" spans="2:16" x14ac:dyDescent="0.25">
      <c r="B121" s="1"/>
      <c r="C121" s="3"/>
      <c r="D121" s="1"/>
      <c r="E121" s="3"/>
      <c r="N121" s="1"/>
      <c r="O121" s="1"/>
      <c r="P121" s="1"/>
    </row>
    <row r="122" spans="2:16" x14ac:dyDescent="0.25">
      <c r="B122" s="1"/>
      <c r="C122" s="3"/>
      <c r="D122" s="1"/>
      <c r="E122" s="3"/>
      <c r="N122" s="1"/>
      <c r="O122" s="1"/>
      <c r="P122" s="1"/>
    </row>
    <row r="123" spans="2:16" x14ac:dyDescent="0.25">
      <c r="B123" s="1"/>
      <c r="C123" s="3"/>
      <c r="D123" s="1"/>
      <c r="E123" s="3"/>
      <c r="N123" s="1"/>
      <c r="O123" s="1"/>
      <c r="P123" s="1"/>
    </row>
    <row r="124" spans="2:16" x14ac:dyDescent="0.25">
      <c r="B124" s="1"/>
      <c r="C124" s="3"/>
      <c r="D124" s="1"/>
      <c r="E124" s="3"/>
      <c r="N124" s="1"/>
      <c r="O124" s="1"/>
      <c r="P124" s="1"/>
    </row>
    <row r="125" spans="2:16" x14ac:dyDescent="0.25">
      <c r="B125" s="1"/>
      <c r="C125" s="3"/>
      <c r="D125" s="1"/>
      <c r="E125" s="3"/>
      <c r="N125" s="1"/>
      <c r="O125" s="1"/>
      <c r="P125" s="1"/>
    </row>
    <row r="126" spans="2:16" x14ac:dyDescent="0.25">
      <c r="B126" s="1"/>
      <c r="C126" s="3"/>
      <c r="D126" s="1"/>
      <c r="E126" s="3"/>
      <c r="N126" s="1"/>
      <c r="O126" s="1"/>
      <c r="P126" s="1"/>
    </row>
    <row r="127" spans="2:16" x14ac:dyDescent="0.25">
      <c r="B127" s="1"/>
      <c r="C127" s="3"/>
      <c r="D127" s="1"/>
      <c r="E127" s="3"/>
      <c r="N127" s="1"/>
      <c r="O127" s="1"/>
      <c r="P127" s="1"/>
    </row>
    <row r="128" spans="2:16" x14ac:dyDescent="0.25">
      <c r="B128" s="1"/>
      <c r="C128" s="3"/>
      <c r="D128" s="1"/>
      <c r="E128" s="3"/>
      <c r="N128" s="1"/>
      <c r="O128" s="1"/>
      <c r="P128" s="1"/>
    </row>
    <row r="129" spans="2:16" x14ac:dyDescent="0.25">
      <c r="B129" s="1"/>
      <c r="C129" s="3"/>
      <c r="D129" s="1"/>
      <c r="E129" s="3"/>
      <c r="N129" s="1"/>
      <c r="O129" s="1"/>
      <c r="P129" s="1"/>
    </row>
    <row r="130" spans="2:16" x14ac:dyDescent="0.25">
      <c r="B130" s="1"/>
      <c r="C130" s="3"/>
      <c r="D130" s="1"/>
      <c r="E130" s="3"/>
      <c r="N130" s="1"/>
      <c r="O130" s="1"/>
      <c r="P130" s="1"/>
    </row>
    <row r="131" spans="2:16" x14ac:dyDescent="0.25">
      <c r="B131" s="1"/>
      <c r="C131" s="3"/>
      <c r="D131" s="1"/>
      <c r="E131" s="3"/>
      <c r="N131" s="1"/>
      <c r="O131" s="1"/>
      <c r="P131" s="1"/>
    </row>
    <row r="132" spans="2:16" x14ac:dyDescent="0.25">
      <c r="B132" s="1"/>
      <c r="C132" s="3"/>
      <c r="D132" s="1"/>
      <c r="E132" s="3"/>
      <c r="N132" s="1"/>
      <c r="O132" s="1"/>
      <c r="P132" s="1"/>
    </row>
    <row r="133" spans="2:16" x14ac:dyDescent="0.25">
      <c r="B133" s="1"/>
      <c r="C133" s="3"/>
      <c r="D133" s="1"/>
      <c r="E133" s="3"/>
      <c r="N133" s="1"/>
      <c r="O133" s="1"/>
      <c r="P133" s="1"/>
    </row>
    <row r="134" spans="2:16" x14ac:dyDescent="0.25">
      <c r="B134" s="1"/>
      <c r="C134" s="3"/>
      <c r="D134" s="1"/>
      <c r="E134" s="3"/>
      <c r="N134" s="1"/>
      <c r="O134" s="1"/>
      <c r="P134" s="1"/>
    </row>
    <row r="135" spans="2:16" x14ac:dyDescent="0.25">
      <c r="B135" s="1"/>
      <c r="C135" s="3"/>
      <c r="D135" s="1"/>
      <c r="E135" s="3"/>
      <c r="N135" s="1"/>
      <c r="O135" s="1"/>
      <c r="P135" s="1"/>
    </row>
    <row r="136" spans="2:16" x14ac:dyDescent="0.25">
      <c r="B136" s="1"/>
      <c r="C136" s="3"/>
      <c r="D136" s="1"/>
      <c r="E136" s="3"/>
      <c r="N136" s="1"/>
      <c r="O136" s="1"/>
      <c r="P136" s="1"/>
    </row>
    <row r="137" spans="2:16" x14ac:dyDescent="0.25">
      <c r="B137" s="1"/>
      <c r="C137" s="3"/>
      <c r="D137" s="1"/>
      <c r="E137" s="3"/>
      <c r="N137" s="1"/>
      <c r="O137" s="1"/>
      <c r="P137" s="1"/>
    </row>
    <row r="138" spans="2:16" x14ac:dyDescent="0.25">
      <c r="B138" s="1"/>
      <c r="C138" s="3"/>
      <c r="D138" s="1"/>
      <c r="E138" s="3"/>
      <c r="N138" s="1"/>
      <c r="O138" s="1"/>
      <c r="P138" s="1"/>
    </row>
    <row r="139" spans="2:16" x14ac:dyDescent="0.25">
      <c r="B139" s="1"/>
      <c r="C139" s="3"/>
      <c r="D139" s="1"/>
      <c r="E139" s="3"/>
      <c r="N139" s="1"/>
      <c r="O139" s="1"/>
      <c r="P139" s="1"/>
    </row>
    <row r="140" spans="2:16" x14ac:dyDescent="0.25">
      <c r="B140" s="1"/>
      <c r="C140" s="3"/>
      <c r="D140" s="1"/>
      <c r="E140" s="3"/>
      <c r="N140" s="1"/>
      <c r="O140" s="1"/>
      <c r="P140" s="1"/>
    </row>
    <row r="141" spans="2:16" x14ac:dyDescent="0.25">
      <c r="B141" s="1"/>
      <c r="C141" s="3"/>
      <c r="D141" s="1"/>
      <c r="E141" s="3"/>
      <c r="N141" s="1"/>
      <c r="O141" s="1"/>
      <c r="P141" s="1"/>
    </row>
    <row r="142" spans="2:16" x14ac:dyDescent="0.25">
      <c r="B142" s="1"/>
      <c r="C142" s="3"/>
      <c r="D142" s="1"/>
      <c r="E142" s="3"/>
      <c r="N142" s="1"/>
      <c r="O142" s="1"/>
      <c r="P142" s="1"/>
    </row>
    <row r="143" spans="2:16" x14ac:dyDescent="0.25">
      <c r="B143" s="1"/>
      <c r="C143" s="3"/>
      <c r="D143" s="1"/>
      <c r="E143" s="3"/>
      <c r="N143" s="1"/>
      <c r="O143" s="1"/>
      <c r="P143" s="1"/>
    </row>
    <row r="144" spans="2:16" x14ac:dyDescent="0.25">
      <c r="B144" s="1"/>
      <c r="C144" s="3"/>
      <c r="D144" s="1"/>
      <c r="E144" s="3"/>
      <c r="N144" s="1"/>
      <c r="O144" s="1"/>
      <c r="P144" s="1"/>
    </row>
    <row r="145" spans="2:16" x14ac:dyDescent="0.25">
      <c r="B145" s="1"/>
      <c r="C145" s="3"/>
      <c r="D145" s="1"/>
      <c r="E145" s="3"/>
      <c r="N145" s="1"/>
      <c r="O145" s="1"/>
      <c r="P145" s="1"/>
    </row>
    <row r="146" spans="2:16" x14ac:dyDescent="0.25">
      <c r="B146" s="1"/>
      <c r="C146" s="3"/>
      <c r="D146" s="1"/>
      <c r="E146" s="3"/>
      <c r="N146" s="1"/>
      <c r="O146" s="1"/>
      <c r="P146" s="1"/>
    </row>
    <row r="147" spans="2:16" x14ac:dyDescent="0.25">
      <c r="B147" s="1"/>
      <c r="C147" s="3"/>
      <c r="D147" s="1"/>
      <c r="E147" s="3"/>
      <c r="N147" s="1"/>
      <c r="O147" s="1"/>
      <c r="P147" s="1"/>
    </row>
    <row r="148" spans="2:16" x14ac:dyDescent="0.25">
      <c r="B148" s="1"/>
      <c r="C148" s="3"/>
      <c r="D148" s="1"/>
      <c r="E148" s="3"/>
      <c r="N148" s="1"/>
      <c r="O148" s="1"/>
      <c r="P148" s="1"/>
    </row>
    <row r="149" spans="2:16" x14ac:dyDescent="0.25">
      <c r="B149" s="1"/>
      <c r="C149" s="3"/>
      <c r="D149" s="1"/>
      <c r="E149" s="3"/>
      <c r="N149" s="1"/>
      <c r="O149" s="1"/>
      <c r="P149" s="1"/>
    </row>
    <row r="150" spans="2:16" x14ac:dyDescent="0.25">
      <c r="B150" s="1"/>
      <c r="C150" s="3"/>
      <c r="D150" s="1"/>
      <c r="E150" s="3"/>
      <c r="N150" s="1"/>
      <c r="O150" s="1"/>
      <c r="P150" s="1"/>
    </row>
    <row r="151" spans="2:16" x14ac:dyDescent="0.25">
      <c r="B151" s="1"/>
      <c r="C151" s="3"/>
      <c r="D151" s="1"/>
      <c r="E151" s="3"/>
      <c r="N151" s="1"/>
      <c r="O151" s="1"/>
      <c r="P151" s="1"/>
    </row>
    <row r="152" spans="2:16" x14ac:dyDescent="0.25">
      <c r="B152" s="1"/>
      <c r="C152" s="3"/>
      <c r="D152" s="1"/>
      <c r="E152" s="3"/>
      <c r="N152" s="1"/>
      <c r="O152" s="1"/>
      <c r="P152" s="1"/>
    </row>
    <row r="153" spans="2:16" x14ac:dyDescent="0.25">
      <c r="B153" s="1"/>
      <c r="C153" s="3"/>
      <c r="D153" s="1"/>
      <c r="E153" s="3"/>
      <c r="N153" s="1"/>
      <c r="O153" s="1"/>
      <c r="P153" s="1"/>
    </row>
    <row r="154" spans="2:16" x14ac:dyDescent="0.25">
      <c r="B154" s="1"/>
      <c r="C154" s="3"/>
      <c r="D154" s="1"/>
      <c r="E154" s="3"/>
      <c r="N154" s="1"/>
      <c r="O154" s="1"/>
      <c r="P154" s="1"/>
    </row>
    <row r="155" spans="2:16" x14ac:dyDescent="0.25">
      <c r="B155" s="1"/>
      <c r="C155" s="3"/>
      <c r="D155" s="1"/>
      <c r="E155" s="3"/>
      <c r="N155" s="1"/>
      <c r="O155" s="1"/>
      <c r="P155" s="1"/>
    </row>
    <row r="156" spans="2:16" x14ac:dyDescent="0.25">
      <c r="B156" s="1"/>
      <c r="C156" s="3"/>
      <c r="D156" s="1"/>
      <c r="E156" s="3"/>
      <c r="N156" s="1"/>
      <c r="O156" s="1"/>
      <c r="P156" s="1"/>
    </row>
    <row r="157" spans="2:16" x14ac:dyDescent="0.25">
      <c r="B157" s="1"/>
      <c r="C157" s="3"/>
      <c r="D157" s="1"/>
      <c r="E157" s="3"/>
      <c r="N157" s="1"/>
      <c r="O157" s="1"/>
      <c r="P157" s="1"/>
    </row>
    <row r="158" spans="2:16" x14ac:dyDescent="0.25">
      <c r="B158" s="1"/>
      <c r="C158" s="3"/>
      <c r="D158" s="1"/>
      <c r="E158" s="3"/>
      <c r="N158" s="1"/>
      <c r="O158" s="1"/>
      <c r="P158" s="1"/>
    </row>
    <row r="159" spans="2:16" x14ac:dyDescent="0.25">
      <c r="B159" s="1"/>
      <c r="C159" s="3"/>
      <c r="D159" s="1"/>
      <c r="E159" s="3"/>
      <c r="N159" s="1"/>
      <c r="O159" s="1"/>
      <c r="P159" s="1"/>
    </row>
    <row r="160" spans="2:16" x14ac:dyDescent="0.25">
      <c r="B160" s="1"/>
      <c r="C160" s="3"/>
      <c r="D160" s="1"/>
      <c r="E160" s="3"/>
      <c r="N160" s="1"/>
      <c r="O160" s="1"/>
      <c r="P160" s="1"/>
    </row>
    <row r="161" spans="2:16" x14ac:dyDescent="0.25">
      <c r="B161" s="1"/>
      <c r="C161" s="3"/>
      <c r="D161" s="1"/>
      <c r="E161" s="3"/>
      <c r="N161" s="1"/>
      <c r="O161" s="1"/>
      <c r="P161" s="1"/>
    </row>
    <row r="162" spans="2:16" x14ac:dyDescent="0.25">
      <c r="B162" s="1"/>
      <c r="C162" s="3"/>
      <c r="D162" s="1"/>
      <c r="E162" s="3"/>
      <c r="N162" s="1"/>
      <c r="O162" s="1"/>
      <c r="P162" s="1"/>
    </row>
    <row r="163" spans="2:16" x14ac:dyDescent="0.25">
      <c r="B163" s="1"/>
      <c r="C163" s="3"/>
      <c r="D163" s="1"/>
      <c r="E163" s="3"/>
      <c r="N163" s="1"/>
      <c r="O163" s="1"/>
      <c r="P163" s="1"/>
    </row>
    <row r="164" spans="2:16" x14ac:dyDescent="0.25">
      <c r="B164" s="1"/>
      <c r="C164" s="3"/>
      <c r="D164" s="1"/>
      <c r="E164" s="3"/>
      <c r="N164" s="1"/>
      <c r="O164" s="1"/>
      <c r="P164" s="1"/>
    </row>
    <row r="165" spans="2:16" x14ac:dyDescent="0.25">
      <c r="B165" s="1"/>
      <c r="C165" s="3"/>
      <c r="D165" s="1"/>
      <c r="E165" s="3"/>
      <c r="N165" s="1"/>
      <c r="O165" s="1"/>
      <c r="P165" s="1"/>
    </row>
    <row r="166" spans="2:16" x14ac:dyDescent="0.25">
      <c r="B166" s="1"/>
      <c r="C166" s="3"/>
      <c r="D166" s="1"/>
      <c r="E166" s="3"/>
      <c r="N166" s="1"/>
      <c r="O166" s="1"/>
      <c r="P166" s="1"/>
    </row>
    <row r="167" spans="2:16" x14ac:dyDescent="0.25">
      <c r="B167" s="1"/>
      <c r="C167" s="3"/>
      <c r="D167" s="1"/>
      <c r="E167" s="3"/>
      <c r="N167" s="1"/>
      <c r="O167" s="1"/>
      <c r="P167" s="1"/>
    </row>
    <row r="168" spans="2:16" x14ac:dyDescent="0.25">
      <c r="B168" s="1"/>
      <c r="C168" s="3"/>
      <c r="D168" s="1"/>
      <c r="E168" s="3"/>
      <c r="N168" s="1"/>
      <c r="O168" s="1"/>
      <c r="P168" s="1"/>
    </row>
    <row r="169" spans="2:16" x14ac:dyDescent="0.25">
      <c r="B169" s="1"/>
      <c r="C169" s="3"/>
      <c r="D169" s="1"/>
      <c r="E169" s="3"/>
      <c r="N169" s="1"/>
      <c r="O169" s="1"/>
      <c r="P169" s="1"/>
    </row>
    <row r="170" spans="2:16" x14ac:dyDescent="0.25">
      <c r="B170" s="1"/>
      <c r="C170" s="3"/>
      <c r="D170" s="1"/>
      <c r="E170" s="3"/>
      <c r="N170" s="1"/>
      <c r="O170" s="1"/>
      <c r="P170" s="1"/>
    </row>
    <row r="171" spans="2:16" x14ac:dyDescent="0.25">
      <c r="B171" s="1"/>
      <c r="C171" s="3"/>
      <c r="D171" s="1"/>
      <c r="E171" s="3"/>
      <c r="N171" s="1"/>
      <c r="O171" s="1"/>
      <c r="P171" s="1"/>
    </row>
    <row r="172" spans="2:16" x14ac:dyDescent="0.25">
      <c r="B172" s="1"/>
      <c r="C172" s="3"/>
      <c r="D172" s="1"/>
      <c r="E172" s="3"/>
      <c r="N172" s="1"/>
      <c r="O172" s="1"/>
      <c r="P172" s="1"/>
    </row>
    <row r="173" spans="2:16" x14ac:dyDescent="0.25">
      <c r="B173" s="1"/>
      <c r="C173" s="3"/>
      <c r="D173" s="1"/>
      <c r="E173" s="3"/>
      <c r="N173" s="1"/>
      <c r="O173" s="1"/>
      <c r="P173" s="1"/>
    </row>
    <row r="174" spans="2:16" x14ac:dyDescent="0.25">
      <c r="B174" s="1"/>
      <c r="C174" s="3"/>
      <c r="D174" s="1"/>
      <c r="E174" s="3"/>
      <c r="N174" s="1"/>
      <c r="O174" s="1"/>
      <c r="P174" s="1"/>
    </row>
    <row r="175" spans="2:16" x14ac:dyDescent="0.25">
      <c r="B175" s="1"/>
      <c r="C175" s="3"/>
      <c r="D175" s="1"/>
      <c r="E175" s="3"/>
      <c r="N175" s="1"/>
      <c r="O175" s="1"/>
      <c r="P175" s="1"/>
    </row>
    <row r="176" spans="2:16" x14ac:dyDescent="0.25">
      <c r="B176" s="1"/>
      <c r="C176" s="3"/>
      <c r="D176" s="1"/>
      <c r="E176" s="3"/>
      <c r="N176" s="1"/>
      <c r="O176" s="1"/>
      <c r="P176" s="1"/>
    </row>
    <row r="177" spans="2:16" x14ac:dyDescent="0.25">
      <c r="B177" s="1"/>
      <c r="C177" s="3"/>
      <c r="D177" s="1"/>
      <c r="E177" s="3"/>
      <c r="N177" s="1"/>
      <c r="O177" s="1"/>
      <c r="P177" s="1"/>
    </row>
    <row r="178" spans="2:16" x14ac:dyDescent="0.25">
      <c r="B178" s="1"/>
      <c r="C178" s="3"/>
      <c r="D178" s="1"/>
      <c r="E178" s="3"/>
      <c r="N178" s="1"/>
      <c r="O178" s="1"/>
      <c r="P178" s="1"/>
    </row>
    <row r="179" spans="2:16" x14ac:dyDescent="0.25">
      <c r="B179" s="1"/>
      <c r="C179" s="3"/>
      <c r="D179" s="1"/>
      <c r="E179" s="3"/>
      <c r="N179" s="1"/>
      <c r="O179" s="1"/>
      <c r="P179" s="1"/>
    </row>
    <row r="180" spans="2:16" x14ac:dyDescent="0.25">
      <c r="B180" s="1"/>
      <c r="C180" s="3"/>
      <c r="D180" s="1"/>
      <c r="E180" s="3"/>
      <c r="N180" s="1"/>
      <c r="O180" s="1"/>
      <c r="P180" s="1"/>
    </row>
    <row r="181" spans="2:16" x14ac:dyDescent="0.25">
      <c r="B181" s="1"/>
      <c r="C181" s="3"/>
      <c r="D181" s="1"/>
      <c r="E181" s="3"/>
      <c r="N181" s="1"/>
      <c r="O181" s="1"/>
      <c r="P181" s="1"/>
    </row>
    <row r="182" spans="2:16" x14ac:dyDescent="0.25">
      <c r="B182" s="1"/>
      <c r="C182" s="3"/>
      <c r="D182" s="1"/>
      <c r="E182" s="3"/>
      <c r="N182" s="1"/>
      <c r="O182" s="1"/>
      <c r="P182" s="1"/>
    </row>
    <row r="183" spans="2:16" x14ac:dyDescent="0.25">
      <c r="B183" s="1"/>
      <c r="C183" s="3"/>
      <c r="D183" s="1"/>
      <c r="E183" s="3"/>
      <c r="N183" s="1"/>
      <c r="O183" s="1"/>
      <c r="P183" s="1"/>
    </row>
    <row r="184" spans="2:16" x14ac:dyDescent="0.25">
      <c r="B184" s="1"/>
      <c r="C184" s="3"/>
      <c r="D184" s="1"/>
      <c r="E184" s="3"/>
      <c r="N184" s="1"/>
      <c r="O184" s="1"/>
      <c r="P184" s="1"/>
    </row>
    <row r="185" spans="2:16" x14ac:dyDescent="0.25">
      <c r="B185" s="1"/>
      <c r="C185" s="3"/>
      <c r="D185" s="1"/>
      <c r="E185" s="3"/>
      <c r="N185" s="1"/>
      <c r="O185" s="1"/>
      <c r="P185" s="1"/>
    </row>
    <row r="186" spans="2:16" x14ac:dyDescent="0.25">
      <c r="B186" s="1"/>
      <c r="C186" s="3"/>
      <c r="D186" s="1"/>
      <c r="E186" s="3"/>
      <c r="N186" s="1"/>
      <c r="O186" s="1"/>
      <c r="P186" s="1"/>
    </row>
    <row r="187" spans="2:16" x14ac:dyDescent="0.25">
      <c r="B187" s="1"/>
      <c r="C187" s="3"/>
      <c r="D187" s="1"/>
      <c r="E187" s="3"/>
      <c r="N187" s="1"/>
      <c r="O187" s="1"/>
      <c r="P187" s="1"/>
    </row>
    <row r="188" spans="2:16" x14ac:dyDescent="0.25">
      <c r="B188" s="1"/>
      <c r="C188" s="3"/>
      <c r="D188" s="1"/>
      <c r="E188" s="3"/>
      <c r="N188" s="1"/>
      <c r="O188" s="1"/>
      <c r="P188" s="1"/>
    </row>
    <row r="189" spans="2:16" x14ac:dyDescent="0.25">
      <c r="B189" s="1"/>
      <c r="C189" s="3"/>
      <c r="D189" s="1"/>
      <c r="E189" s="3"/>
      <c r="N189" s="1"/>
      <c r="O189" s="1"/>
      <c r="P189" s="1"/>
    </row>
    <row r="190" spans="2:16" x14ac:dyDescent="0.25">
      <c r="B190" s="1"/>
      <c r="C190" s="3"/>
      <c r="D190" s="1"/>
      <c r="E190" s="3"/>
      <c r="N190" s="1"/>
      <c r="O190" s="1"/>
      <c r="P190" s="1"/>
    </row>
    <row r="191" spans="2:16" x14ac:dyDescent="0.25">
      <c r="B191" s="1"/>
      <c r="C191" s="3"/>
      <c r="D191" s="1"/>
      <c r="E191" s="3"/>
      <c r="N191" s="1"/>
      <c r="O191" s="1"/>
      <c r="P191" s="1"/>
    </row>
    <row r="192" spans="2:16" x14ac:dyDescent="0.25">
      <c r="B192" s="1"/>
      <c r="C192" s="3"/>
      <c r="D192" s="1"/>
      <c r="E192" s="3"/>
      <c r="N192" s="1"/>
      <c r="O192" s="1"/>
      <c r="P192" s="1"/>
    </row>
    <row r="193" spans="2:16" x14ac:dyDescent="0.25">
      <c r="B193" s="1"/>
      <c r="C193" s="3"/>
      <c r="D193" s="1"/>
      <c r="E193" s="3"/>
      <c r="N193" s="1"/>
      <c r="O193" s="1"/>
      <c r="P193" s="1"/>
    </row>
    <row r="194" spans="2:16" x14ac:dyDescent="0.25">
      <c r="B194" s="1"/>
      <c r="C194" s="3"/>
      <c r="D194" s="1"/>
      <c r="E194" s="3"/>
      <c r="N194" s="1"/>
      <c r="O194" s="1"/>
      <c r="P194" s="1"/>
    </row>
    <row r="195" spans="2:16" x14ac:dyDescent="0.25">
      <c r="B195" s="1"/>
      <c r="C195" s="3"/>
      <c r="D195" s="1"/>
      <c r="E195" s="3"/>
      <c r="N195" s="1"/>
      <c r="O195" s="1"/>
      <c r="P195" s="1"/>
    </row>
    <row r="196" spans="2:16" x14ac:dyDescent="0.25">
      <c r="B196" s="1"/>
      <c r="C196" s="3"/>
      <c r="D196" s="1"/>
      <c r="E196" s="3"/>
      <c r="N196" s="1"/>
      <c r="O196" s="1"/>
      <c r="P196" s="1"/>
    </row>
    <row r="197" spans="2:16" x14ac:dyDescent="0.25">
      <c r="B197" s="1"/>
      <c r="C197" s="3"/>
      <c r="D197" s="1"/>
      <c r="E197" s="3"/>
      <c r="N197" s="1"/>
      <c r="O197" s="1"/>
      <c r="P197" s="1"/>
    </row>
    <row r="198" spans="2:16" x14ac:dyDescent="0.25">
      <c r="B198" s="1"/>
      <c r="C198" s="3"/>
      <c r="D198" s="1"/>
      <c r="E198" s="3"/>
      <c r="N198" s="1"/>
      <c r="O198" s="1"/>
      <c r="P198" s="1"/>
    </row>
    <row r="199" spans="2:16" x14ac:dyDescent="0.25">
      <c r="B199" s="1"/>
      <c r="C199" s="3"/>
      <c r="D199" s="1"/>
      <c r="E199" s="3"/>
      <c r="N199" s="1"/>
      <c r="O199" s="1"/>
      <c r="P199" s="1"/>
    </row>
    <row r="200" spans="2:16" x14ac:dyDescent="0.25">
      <c r="B200" s="1"/>
      <c r="C200" s="3"/>
      <c r="D200" s="1"/>
      <c r="E200" s="3"/>
      <c r="N200" s="1"/>
      <c r="O200" s="1"/>
      <c r="P200" s="1"/>
    </row>
    <row r="201" spans="2:16" x14ac:dyDescent="0.25">
      <c r="B201" s="1"/>
      <c r="C201" s="3"/>
      <c r="D201" s="1"/>
      <c r="E201" s="3"/>
      <c r="N201" s="1"/>
      <c r="O201" s="1"/>
      <c r="P201" s="1"/>
    </row>
    <row r="202" spans="2:16" x14ac:dyDescent="0.25">
      <c r="B202" s="1"/>
      <c r="C202" s="3"/>
      <c r="D202" s="1"/>
      <c r="E202" s="3"/>
      <c r="N202" s="1"/>
      <c r="O202" s="1"/>
      <c r="P202" s="1"/>
    </row>
    <row r="203" spans="2:16" x14ac:dyDescent="0.25">
      <c r="B203" s="1"/>
      <c r="C203" s="3"/>
      <c r="D203" s="1"/>
      <c r="E203" s="3"/>
      <c r="N203" s="1"/>
      <c r="O203" s="1"/>
      <c r="P203" s="1"/>
    </row>
    <row r="204" spans="2:16" x14ac:dyDescent="0.25">
      <c r="B204" s="1"/>
      <c r="C204" s="3"/>
      <c r="D204" s="1"/>
      <c r="E204" s="3"/>
      <c r="N204" s="1"/>
      <c r="O204" s="1"/>
      <c r="P204" s="1"/>
    </row>
    <row r="205" spans="2:16" x14ac:dyDescent="0.25">
      <c r="B205" s="1"/>
      <c r="C205" s="3"/>
      <c r="D205" s="1"/>
      <c r="E205" s="3"/>
      <c r="N205" s="1"/>
      <c r="O205" s="1"/>
      <c r="P205" s="1"/>
    </row>
    <row r="206" spans="2:16" x14ac:dyDescent="0.25">
      <c r="B206" s="1"/>
      <c r="C206" s="3"/>
      <c r="D206" s="1"/>
      <c r="E206" s="3"/>
      <c r="N206" s="1"/>
      <c r="O206" s="1"/>
      <c r="P206" s="1"/>
    </row>
    <row r="207" spans="2:16" x14ac:dyDescent="0.25">
      <c r="B207" s="1"/>
      <c r="C207" s="3"/>
      <c r="D207" s="1"/>
      <c r="E207" s="3"/>
      <c r="N207" s="1"/>
      <c r="O207" s="1"/>
      <c r="P207" s="1"/>
    </row>
    <row r="208" spans="2:16" x14ac:dyDescent="0.25">
      <c r="B208" s="1"/>
      <c r="C208" s="3"/>
      <c r="D208" s="1"/>
      <c r="E208" s="3"/>
      <c r="N208" s="1"/>
      <c r="O208" s="1"/>
      <c r="P208" s="1"/>
    </row>
    <row r="209" spans="2:16" x14ac:dyDescent="0.25">
      <c r="B209" s="1"/>
      <c r="C209" s="3"/>
      <c r="D209" s="1"/>
      <c r="E209" s="3"/>
      <c r="N209" s="1"/>
      <c r="O209" s="1"/>
      <c r="P209" s="1"/>
    </row>
    <row r="210" spans="2:16" x14ac:dyDescent="0.25">
      <c r="B210" s="1"/>
      <c r="C210" s="3"/>
      <c r="D210" s="1"/>
      <c r="E210" s="3"/>
      <c r="N210" s="1"/>
      <c r="O210" s="1"/>
      <c r="P210" s="1"/>
    </row>
    <row r="211" spans="2:16" x14ac:dyDescent="0.25">
      <c r="B211" s="1"/>
      <c r="C211" s="3"/>
      <c r="D211" s="1"/>
      <c r="E211" s="3"/>
      <c r="N211" s="1"/>
      <c r="O211" s="1"/>
      <c r="P211" s="1"/>
    </row>
    <row r="212" spans="2:16" x14ac:dyDescent="0.25">
      <c r="B212" s="1"/>
      <c r="C212" s="3"/>
      <c r="D212" s="1"/>
      <c r="E212" s="3"/>
      <c r="N212" s="1"/>
      <c r="O212" s="1"/>
      <c r="P212" s="1"/>
    </row>
    <row r="213" spans="2:16" x14ac:dyDescent="0.25">
      <c r="B213" s="1"/>
      <c r="C213" s="3"/>
      <c r="D213" s="1"/>
      <c r="E213" s="3"/>
      <c r="N213" s="1"/>
      <c r="O213" s="1"/>
      <c r="P213" s="1"/>
    </row>
    <row r="214" spans="2:16" x14ac:dyDescent="0.25">
      <c r="B214" s="1"/>
      <c r="C214" s="3"/>
      <c r="D214" s="1"/>
      <c r="E214" s="3"/>
      <c r="N214" s="1"/>
      <c r="O214" s="1"/>
      <c r="P214" s="1"/>
    </row>
    <row r="215" spans="2:16" x14ac:dyDescent="0.25">
      <c r="B215" s="1"/>
      <c r="C215" s="3"/>
      <c r="D215" s="1"/>
      <c r="E215" s="3"/>
      <c r="N215" s="1"/>
      <c r="O215" s="1"/>
      <c r="P215" s="1"/>
    </row>
    <row r="216" spans="2:16" x14ac:dyDescent="0.25">
      <c r="B216" s="1"/>
      <c r="C216" s="3"/>
      <c r="D216" s="1"/>
      <c r="E216" s="3"/>
      <c r="N216" s="1"/>
      <c r="O216" s="1"/>
      <c r="P216" s="1"/>
    </row>
    <row r="217" spans="2:16" x14ac:dyDescent="0.25">
      <c r="B217" s="1"/>
      <c r="C217" s="3"/>
      <c r="D217" s="1"/>
      <c r="E217" s="3"/>
      <c r="N217" s="1"/>
      <c r="O217" s="1"/>
      <c r="P217" s="1"/>
    </row>
    <row r="218" spans="2:16" x14ac:dyDescent="0.25">
      <c r="B218" s="1"/>
      <c r="C218" s="3"/>
      <c r="D218" s="1"/>
      <c r="E218" s="3"/>
      <c r="N218" s="1"/>
      <c r="O218" s="1"/>
      <c r="P218" s="1"/>
    </row>
    <row r="219" spans="2:16" x14ac:dyDescent="0.25">
      <c r="B219" s="1"/>
      <c r="C219" s="3"/>
      <c r="D219" s="1"/>
      <c r="E219" s="3"/>
      <c r="N219" s="1"/>
      <c r="O219" s="1"/>
      <c r="P219" s="1"/>
    </row>
    <row r="220" spans="2:16" x14ac:dyDescent="0.25">
      <c r="B220" s="1"/>
      <c r="C220" s="3"/>
      <c r="D220" s="1"/>
      <c r="E220" s="3"/>
      <c r="N220" s="1"/>
      <c r="O220" s="1"/>
      <c r="P220" s="1"/>
    </row>
    <row r="221" spans="2:16" x14ac:dyDescent="0.25">
      <c r="B221" s="1"/>
      <c r="C221" s="3"/>
      <c r="D221" s="1"/>
      <c r="E221" s="3"/>
      <c r="N221" s="1"/>
      <c r="O221" s="1"/>
      <c r="P221" s="1"/>
    </row>
    <row r="222" spans="2:16" x14ac:dyDescent="0.25">
      <c r="B222" s="1"/>
      <c r="C222" s="3"/>
      <c r="D222" s="1"/>
      <c r="E222" s="3"/>
      <c r="N222" s="1"/>
      <c r="O222" s="1"/>
      <c r="P222" s="1"/>
    </row>
    <row r="223" spans="2:16" x14ac:dyDescent="0.25">
      <c r="B223" s="1"/>
      <c r="C223" s="3"/>
      <c r="D223" s="1"/>
      <c r="E223" s="3"/>
      <c r="N223" s="1"/>
      <c r="O223" s="1"/>
      <c r="P223" s="1"/>
    </row>
    <row r="224" spans="2:16" x14ac:dyDescent="0.25">
      <c r="B224" s="1"/>
      <c r="C224" s="3"/>
      <c r="D224" s="1"/>
      <c r="E224" s="3"/>
      <c r="N224" s="1"/>
      <c r="O224" s="1"/>
      <c r="P224" s="1"/>
    </row>
    <row r="225" spans="2:16" x14ac:dyDescent="0.25">
      <c r="B225" s="1"/>
      <c r="C225" s="3"/>
      <c r="D225" s="1"/>
      <c r="E225" s="3"/>
      <c r="N225" s="1"/>
      <c r="O225" s="1"/>
      <c r="P225" s="1"/>
    </row>
    <row r="226" spans="2:16" x14ac:dyDescent="0.25">
      <c r="B226" s="1"/>
      <c r="C226" s="3"/>
      <c r="D226" s="1"/>
      <c r="E226" s="3"/>
      <c r="N226" s="1"/>
      <c r="O226" s="1"/>
      <c r="P226" s="1"/>
    </row>
    <row r="227" spans="2:16" x14ac:dyDescent="0.25">
      <c r="B227" s="1"/>
      <c r="C227" s="3"/>
      <c r="D227" s="1"/>
      <c r="E227" s="3"/>
      <c r="N227" s="1"/>
      <c r="O227" s="1"/>
      <c r="P227" s="1"/>
    </row>
    <row r="228" spans="2:16" x14ac:dyDescent="0.25">
      <c r="B228" s="1"/>
      <c r="C228" s="3"/>
      <c r="D228" s="1"/>
      <c r="E228" s="3"/>
      <c r="N228" s="1"/>
      <c r="O228" s="1"/>
      <c r="P228" s="1"/>
    </row>
    <row r="229" spans="2:16" x14ac:dyDescent="0.25">
      <c r="B229" s="1"/>
      <c r="C229" s="3"/>
      <c r="D229" s="1"/>
      <c r="E229" s="3"/>
      <c r="N229" s="1"/>
      <c r="O229" s="1"/>
      <c r="P229" s="1"/>
    </row>
    <row r="230" spans="2:16" x14ac:dyDescent="0.25">
      <c r="B230" s="1"/>
      <c r="C230" s="3"/>
      <c r="D230" s="1"/>
      <c r="E230" s="3"/>
      <c r="N230" s="1"/>
      <c r="O230" s="1"/>
      <c r="P230" s="1"/>
    </row>
    <row r="231" spans="2:16" x14ac:dyDescent="0.25">
      <c r="B231" s="1"/>
      <c r="C231" s="3"/>
      <c r="D231" s="1"/>
      <c r="E231" s="3"/>
      <c r="N231" s="1"/>
      <c r="O231" s="1"/>
      <c r="P231" s="1"/>
    </row>
    <row r="232" spans="2:16" x14ac:dyDescent="0.25">
      <c r="B232" s="1"/>
      <c r="C232" s="3"/>
      <c r="D232" s="1"/>
      <c r="E232" s="3"/>
      <c r="N232" s="1"/>
      <c r="O232" s="1"/>
      <c r="P232" s="1"/>
    </row>
    <row r="233" spans="2:16" x14ac:dyDescent="0.25">
      <c r="B233" s="1"/>
      <c r="C233" s="3"/>
      <c r="D233" s="1"/>
      <c r="E233" s="3"/>
      <c r="N233" s="1"/>
      <c r="O233" s="1"/>
      <c r="P233" s="1"/>
    </row>
    <row r="234" spans="2:16" x14ac:dyDescent="0.25">
      <c r="B234" s="1"/>
      <c r="C234" s="3"/>
      <c r="D234" s="1"/>
      <c r="E234" s="3"/>
      <c r="N234" s="1"/>
      <c r="O234" s="1"/>
      <c r="P234" s="1"/>
    </row>
    <row r="235" spans="2:16" x14ac:dyDescent="0.25">
      <c r="B235" s="1"/>
      <c r="C235" s="3"/>
      <c r="D235" s="1"/>
      <c r="E235" s="3"/>
      <c r="N235" s="1"/>
      <c r="O235" s="1"/>
      <c r="P235" s="1"/>
    </row>
    <row r="236" spans="2:16" x14ac:dyDescent="0.25">
      <c r="B236" s="1"/>
      <c r="C236" s="3"/>
      <c r="D236" s="1"/>
      <c r="E236" s="3"/>
      <c r="N236" s="1"/>
      <c r="O236" s="1"/>
      <c r="P236" s="1"/>
    </row>
    <row r="237" spans="2:16" x14ac:dyDescent="0.25">
      <c r="B237" s="1"/>
      <c r="C237" s="3"/>
      <c r="D237" s="1"/>
      <c r="E237" s="3"/>
      <c r="N237" s="1"/>
      <c r="O237" s="1"/>
      <c r="P237" s="1"/>
    </row>
    <row r="238" spans="2:16" x14ac:dyDescent="0.25">
      <c r="B238" s="1"/>
      <c r="C238" s="3"/>
      <c r="D238" s="1"/>
      <c r="E238" s="3"/>
      <c r="N238" s="1"/>
      <c r="O238" s="1"/>
      <c r="P238" s="1"/>
    </row>
    <row r="239" spans="2:16" x14ac:dyDescent="0.25">
      <c r="B239" s="1"/>
      <c r="C239" s="3"/>
      <c r="D239" s="1"/>
      <c r="E239" s="3"/>
      <c r="N239" s="1"/>
      <c r="O239" s="1"/>
      <c r="P239" s="1"/>
    </row>
    <row r="240" spans="2:16" x14ac:dyDescent="0.25">
      <c r="B240" s="1"/>
      <c r="C240" s="3"/>
      <c r="D240" s="1"/>
      <c r="E240" s="3"/>
      <c r="N240" s="1"/>
      <c r="O240" s="1"/>
      <c r="P240" s="1"/>
    </row>
    <row r="241" spans="2:16" x14ac:dyDescent="0.25">
      <c r="B241" s="1"/>
      <c r="C241" s="3"/>
      <c r="D241" s="1"/>
      <c r="E241" s="3"/>
      <c r="N241" s="1"/>
      <c r="O241" s="1"/>
      <c r="P241" s="1"/>
    </row>
    <row r="242" spans="2:16" x14ac:dyDescent="0.25">
      <c r="B242" s="1"/>
      <c r="C242" s="3"/>
      <c r="D242" s="1"/>
      <c r="E242" s="3"/>
      <c r="N242" s="1"/>
      <c r="O242" s="1"/>
      <c r="P242" s="1"/>
    </row>
    <row r="243" spans="2:16" x14ac:dyDescent="0.25">
      <c r="B243" s="1"/>
      <c r="C243" s="3"/>
      <c r="D243" s="1"/>
      <c r="E243" s="3"/>
      <c r="N243" s="1"/>
      <c r="O243" s="1"/>
      <c r="P243" s="1"/>
    </row>
    <row r="244" spans="2:16" x14ac:dyDescent="0.25">
      <c r="B244" s="1"/>
      <c r="C244" s="3"/>
      <c r="D244" s="1"/>
      <c r="E244" s="3"/>
      <c r="N244" s="1"/>
      <c r="O244" s="1"/>
      <c r="P244" s="1"/>
    </row>
    <row r="245" spans="2:16" x14ac:dyDescent="0.25">
      <c r="B245" s="1"/>
      <c r="C245" s="3"/>
      <c r="D245" s="1"/>
      <c r="E245" s="3"/>
      <c r="N245" s="1"/>
      <c r="O245" s="1"/>
      <c r="P245" s="1"/>
    </row>
    <row r="246" spans="2:16" x14ac:dyDescent="0.25">
      <c r="B246" s="1"/>
      <c r="C246" s="3"/>
      <c r="D246" s="1"/>
      <c r="E246" s="3"/>
      <c r="N246" s="1"/>
      <c r="O246" s="1"/>
      <c r="P246" s="1"/>
    </row>
    <row r="247" spans="2:16" x14ac:dyDescent="0.25">
      <c r="B247" s="1"/>
      <c r="C247" s="3"/>
      <c r="D247" s="1"/>
      <c r="E247" s="3"/>
      <c r="N247" s="1"/>
      <c r="O247" s="1"/>
      <c r="P247" s="1"/>
    </row>
    <row r="248" spans="2:16" x14ac:dyDescent="0.25">
      <c r="B248" s="1"/>
      <c r="C248" s="3"/>
      <c r="D248" s="1"/>
      <c r="E248" s="3"/>
      <c r="N248" s="1"/>
      <c r="O248" s="1"/>
      <c r="P248" s="1"/>
    </row>
    <row r="249" spans="2:16" x14ac:dyDescent="0.25">
      <c r="B249" s="1"/>
      <c r="C249" s="3"/>
      <c r="D249" s="1"/>
      <c r="E249" s="3"/>
      <c r="N249" s="1"/>
      <c r="O249" s="1"/>
      <c r="P249" s="1"/>
    </row>
    <row r="250" spans="2:16" x14ac:dyDescent="0.25">
      <c r="B250" s="1"/>
      <c r="C250" s="3"/>
      <c r="D250" s="1"/>
      <c r="E250" s="3"/>
      <c r="N250" s="1"/>
      <c r="O250" s="1"/>
      <c r="P250" s="1"/>
    </row>
    <row r="251" spans="2:16" x14ac:dyDescent="0.25">
      <c r="B251" s="1"/>
      <c r="C251" s="3"/>
      <c r="D251" s="1"/>
      <c r="E251" s="3"/>
      <c r="N251" s="1"/>
      <c r="O251" s="1"/>
      <c r="P251" s="1"/>
    </row>
    <row r="252" spans="2:16" x14ac:dyDescent="0.25">
      <c r="B252" s="1"/>
      <c r="C252" s="3"/>
      <c r="D252" s="1"/>
      <c r="E252" s="3"/>
      <c r="N252" s="1"/>
      <c r="O252" s="1"/>
      <c r="P252" s="1"/>
    </row>
    <row r="253" spans="2:16" x14ac:dyDescent="0.25">
      <c r="B253" s="1"/>
      <c r="C253" s="3"/>
      <c r="D253" s="1"/>
      <c r="E253" s="3"/>
      <c r="N253" s="1"/>
      <c r="O253" s="1"/>
      <c r="P253" s="1"/>
    </row>
    <row r="254" spans="2:16" x14ac:dyDescent="0.25">
      <c r="B254" s="1"/>
      <c r="C254" s="3"/>
      <c r="D254" s="1"/>
      <c r="E254" s="3"/>
      <c r="N254" s="1"/>
      <c r="O254" s="1"/>
      <c r="P254" s="1"/>
    </row>
    <row r="255" spans="2:16" x14ac:dyDescent="0.25">
      <c r="B255" s="1"/>
      <c r="C255" s="3"/>
      <c r="D255" s="1"/>
      <c r="E255" s="3"/>
      <c r="N255" s="1"/>
      <c r="O255" s="1"/>
      <c r="P255" s="1"/>
    </row>
    <row r="256" spans="2:16" x14ac:dyDescent="0.25">
      <c r="B256" s="1"/>
      <c r="C256" s="3"/>
      <c r="D256" s="1"/>
      <c r="E256" s="3"/>
      <c r="N256" s="1"/>
      <c r="O256" s="1"/>
      <c r="P256" s="1"/>
    </row>
    <row r="257" spans="2:16" x14ac:dyDescent="0.25">
      <c r="B257" s="1"/>
      <c r="C257" s="3"/>
      <c r="D257" s="1"/>
      <c r="E257" s="3"/>
      <c r="N257" s="1"/>
      <c r="O257" s="1"/>
      <c r="P257" s="1"/>
    </row>
    <row r="258" spans="2:16" x14ac:dyDescent="0.25">
      <c r="B258" s="1"/>
      <c r="C258" s="3"/>
      <c r="D258" s="1"/>
      <c r="E258" s="3"/>
      <c r="N258" s="1"/>
      <c r="O258" s="1"/>
      <c r="P258" s="1"/>
    </row>
    <row r="259" spans="2:16" x14ac:dyDescent="0.25">
      <c r="B259" s="1"/>
      <c r="C259" s="3"/>
      <c r="D259" s="1"/>
      <c r="E259" s="3"/>
      <c r="N259" s="1"/>
      <c r="O259" s="1"/>
      <c r="P259" s="1"/>
    </row>
    <row r="260" spans="2:16" x14ac:dyDescent="0.25">
      <c r="B260" s="1"/>
      <c r="C260" s="3"/>
      <c r="D260" s="1"/>
      <c r="E260" s="3"/>
      <c r="N260" s="1"/>
      <c r="O260" s="1"/>
      <c r="P260" s="1"/>
    </row>
    <row r="261" spans="2:16" x14ac:dyDescent="0.25">
      <c r="B261" s="1"/>
      <c r="C261" s="3"/>
      <c r="D261" s="1"/>
      <c r="E261" s="3"/>
      <c r="N261" s="1"/>
      <c r="O261" s="1"/>
      <c r="P261" s="1"/>
    </row>
    <row r="262" spans="2:16" x14ac:dyDescent="0.25">
      <c r="B262" s="1"/>
      <c r="C262" s="3"/>
      <c r="D262" s="1"/>
      <c r="E262" s="3"/>
      <c r="N262" s="1"/>
      <c r="O262" s="1"/>
      <c r="P262" s="1"/>
    </row>
    <row r="263" spans="2:16" x14ac:dyDescent="0.25">
      <c r="B263" s="1"/>
      <c r="C263" s="3"/>
      <c r="D263" s="1"/>
      <c r="E263" s="3"/>
      <c r="N263" s="1"/>
      <c r="O263" s="1"/>
      <c r="P263" s="1"/>
    </row>
    <row r="264" spans="2:16" x14ac:dyDescent="0.25">
      <c r="B264" s="1"/>
      <c r="C264" s="3"/>
      <c r="D264" s="1"/>
      <c r="E264" s="3"/>
      <c r="N264" s="1"/>
      <c r="O264" s="1"/>
      <c r="P264" s="1"/>
    </row>
    <row r="265" spans="2:16" x14ac:dyDescent="0.25">
      <c r="B265" s="1"/>
      <c r="C265" s="3"/>
      <c r="D265" s="1"/>
      <c r="E265" s="3"/>
      <c r="N265" s="1"/>
      <c r="O265" s="1"/>
      <c r="P265" s="1"/>
    </row>
    <row r="266" spans="2:16" x14ac:dyDescent="0.25">
      <c r="B266" s="1"/>
      <c r="C266" s="3"/>
      <c r="D266" s="1"/>
      <c r="E266" s="3"/>
      <c r="N266" s="1"/>
      <c r="O266" s="1"/>
      <c r="P266" s="1"/>
    </row>
    <row r="267" spans="2:16" x14ac:dyDescent="0.25">
      <c r="B267" s="1"/>
      <c r="C267" s="3"/>
      <c r="D267" s="1"/>
      <c r="E267" s="3"/>
      <c r="N267" s="1"/>
      <c r="O267" s="1"/>
      <c r="P267" s="1"/>
    </row>
    <row r="268" spans="2:16" x14ac:dyDescent="0.25">
      <c r="B268" s="1"/>
      <c r="C268" s="3"/>
      <c r="D268" s="1"/>
      <c r="E268" s="3"/>
      <c r="N268" s="1"/>
      <c r="O268" s="1"/>
      <c r="P268" s="1"/>
    </row>
    <row r="269" spans="2:16" x14ac:dyDescent="0.25">
      <c r="B269" s="1"/>
      <c r="C269" s="3"/>
      <c r="D269" s="1"/>
      <c r="E269" s="3"/>
      <c r="N269" s="1"/>
      <c r="O269" s="1"/>
      <c r="P269" s="1"/>
    </row>
    <row r="270" spans="2:16" x14ac:dyDescent="0.25">
      <c r="B270" s="1"/>
      <c r="C270" s="3"/>
      <c r="D270" s="1"/>
      <c r="E270" s="3"/>
      <c r="N270" s="1"/>
      <c r="O270" s="1"/>
      <c r="P270" s="1"/>
    </row>
    <row r="271" spans="2:16" x14ac:dyDescent="0.25">
      <c r="B271" s="1"/>
      <c r="C271" s="3"/>
      <c r="D271" s="1"/>
      <c r="E271" s="3"/>
      <c r="N271" s="1"/>
      <c r="O271" s="1"/>
      <c r="P271" s="1"/>
    </row>
    <row r="272" spans="2:16" x14ac:dyDescent="0.25">
      <c r="B272" s="1"/>
      <c r="C272" s="3"/>
      <c r="D272" s="1"/>
      <c r="E272" s="3"/>
      <c r="N272" s="1"/>
      <c r="O272" s="1"/>
      <c r="P272" s="1"/>
    </row>
    <row r="273" spans="2:16" x14ac:dyDescent="0.25">
      <c r="B273" s="1"/>
      <c r="C273" s="3"/>
      <c r="D273" s="1"/>
      <c r="E273" s="3"/>
      <c r="N273" s="1"/>
      <c r="O273" s="1"/>
      <c r="P273" s="1"/>
    </row>
    <row r="274" spans="2:16" x14ac:dyDescent="0.25">
      <c r="B274" s="1"/>
      <c r="C274" s="3"/>
      <c r="D274" s="1"/>
      <c r="E274" s="3"/>
      <c r="N274" s="1"/>
      <c r="O274" s="1"/>
      <c r="P274" s="1"/>
    </row>
    <row r="275" spans="2:16" x14ac:dyDescent="0.25">
      <c r="B275" s="1"/>
      <c r="C275" s="3"/>
      <c r="D275" s="1"/>
      <c r="E275" s="3"/>
      <c r="N275" s="1"/>
      <c r="O275" s="1"/>
      <c r="P275" s="1"/>
    </row>
    <row r="276" spans="2:16" x14ac:dyDescent="0.25">
      <c r="B276" s="1"/>
      <c r="C276" s="3"/>
      <c r="D276" s="1"/>
      <c r="E276" s="3"/>
      <c r="N276" s="1"/>
      <c r="O276" s="1"/>
      <c r="P276" s="1"/>
    </row>
    <row r="277" spans="2:16" x14ac:dyDescent="0.25">
      <c r="B277" s="1"/>
      <c r="C277" s="3"/>
      <c r="D277" s="1"/>
      <c r="E277" s="3"/>
      <c r="N277" s="1"/>
      <c r="O277" s="1"/>
      <c r="P277" s="1"/>
    </row>
    <row r="278" spans="2:16" x14ac:dyDescent="0.25">
      <c r="B278" s="1"/>
      <c r="C278" s="3"/>
      <c r="D278" s="1"/>
      <c r="E278" s="3"/>
      <c r="N278" s="1"/>
      <c r="O278" s="1"/>
      <c r="P278" s="1"/>
    </row>
    <row r="279" spans="2:16" x14ac:dyDescent="0.25">
      <c r="B279" s="1"/>
      <c r="C279" s="3"/>
      <c r="D279" s="1"/>
      <c r="E279" s="3"/>
      <c r="N279" s="1"/>
      <c r="O279" s="1"/>
      <c r="P279" s="1"/>
    </row>
    <row r="280" spans="2:16" x14ac:dyDescent="0.25">
      <c r="B280" s="1"/>
      <c r="C280" s="3"/>
      <c r="D280" s="1"/>
      <c r="E280" s="3"/>
      <c r="N280" s="1"/>
      <c r="O280" s="1"/>
      <c r="P280" s="1"/>
    </row>
    <row r="281" spans="2:16" x14ac:dyDescent="0.25">
      <c r="B281" s="1"/>
      <c r="C281" s="3"/>
      <c r="D281" s="1"/>
      <c r="E281" s="3"/>
      <c r="N281" s="1"/>
      <c r="O281" s="1"/>
      <c r="P281" s="1"/>
    </row>
    <row r="282" spans="2:16" x14ac:dyDescent="0.25">
      <c r="B282" s="1"/>
      <c r="C282" s="3"/>
      <c r="D282" s="1"/>
      <c r="E282" s="3"/>
      <c r="N282" s="1"/>
      <c r="O282" s="1"/>
      <c r="P282" s="1"/>
    </row>
    <row r="283" spans="2:16" x14ac:dyDescent="0.25">
      <c r="B283" s="1"/>
      <c r="C283" s="3"/>
      <c r="D283" s="1"/>
      <c r="E283" s="3"/>
      <c r="N283" s="1"/>
      <c r="O283" s="1"/>
      <c r="P283" s="1"/>
    </row>
    <row r="284" spans="2:16" x14ac:dyDescent="0.25">
      <c r="B284" s="1"/>
      <c r="C284" s="3"/>
      <c r="D284" s="1"/>
      <c r="E284" s="3"/>
      <c r="N284" s="1"/>
      <c r="O284" s="1"/>
      <c r="P284" s="1"/>
    </row>
    <row r="285" spans="2:16" x14ac:dyDescent="0.25">
      <c r="B285" s="1"/>
      <c r="C285" s="3"/>
      <c r="D285" s="1"/>
      <c r="E285" s="3"/>
      <c r="N285" s="1"/>
      <c r="O285" s="1"/>
      <c r="P285" s="1"/>
    </row>
    <row r="286" spans="2:16" x14ac:dyDescent="0.25">
      <c r="B286" s="1"/>
      <c r="C286" s="3"/>
      <c r="D286" s="1"/>
      <c r="E286" s="3"/>
      <c r="N286" s="1"/>
      <c r="O286" s="1"/>
      <c r="P286" s="1"/>
    </row>
    <row r="287" spans="2:16" x14ac:dyDescent="0.25">
      <c r="B287" s="1"/>
      <c r="C287" s="3"/>
      <c r="D287" s="1"/>
      <c r="E287" s="3"/>
      <c r="N287" s="1"/>
      <c r="O287" s="1"/>
      <c r="P287" s="1"/>
    </row>
    <row r="288" spans="2:16" x14ac:dyDescent="0.25">
      <c r="B288" s="1"/>
      <c r="C288" s="3"/>
      <c r="D288" s="1"/>
      <c r="E288" s="3"/>
      <c r="N288" s="1"/>
      <c r="O288" s="1"/>
      <c r="P288" s="1"/>
    </row>
    <row r="289" spans="2:16" x14ac:dyDescent="0.25">
      <c r="B289" s="1"/>
      <c r="C289" s="3"/>
      <c r="D289" s="1"/>
      <c r="E289" s="3"/>
      <c r="N289" s="1"/>
      <c r="O289" s="1"/>
      <c r="P289" s="1"/>
    </row>
    <row r="290" spans="2:16" x14ac:dyDescent="0.25">
      <c r="B290" s="1"/>
      <c r="C290" s="3"/>
      <c r="D290" s="1"/>
      <c r="E290" s="3"/>
      <c r="N290" s="1"/>
      <c r="O290" s="1"/>
      <c r="P290" s="1"/>
    </row>
    <row r="291" spans="2:16" x14ac:dyDescent="0.25">
      <c r="B291" s="1"/>
      <c r="C291" s="3"/>
      <c r="D291" s="1"/>
      <c r="E291" s="3"/>
      <c r="N291" s="1"/>
      <c r="O291" s="1"/>
      <c r="P291" s="1"/>
    </row>
    <row r="292" spans="2:16" x14ac:dyDescent="0.25">
      <c r="B292" s="1"/>
      <c r="C292" s="3"/>
      <c r="D292" s="1"/>
      <c r="E292" s="3"/>
      <c r="N292" s="1"/>
      <c r="O292" s="1"/>
      <c r="P292" s="1"/>
    </row>
    <row r="293" spans="2:16" x14ac:dyDescent="0.25">
      <c r="B293" s="1"/>
      <c r="C293" s="3"/>
      <c r="D293" s="1"/>
      <c r="E293" s="3"/>
      <c r="N293" s="1"/>
      <c r="O293" s="1"/>
      <c r="P293" s="1"/>
    </row>
    <row r="294" spans="2:16" x14ac:dyDescent="0.25">
      <c r="B294" s="1"/>
      <c r="C294" s="3"/>
      <c r="D294" s="1"/>
      <c r="E294" s="3"/>
      <c r="N294" s="1"/>
      <c r="O294" s="1"/>
      <c r="P294" s="1"/>
    </row>
    <row r="295" spans="2:16" x14ac:dyDescent="0.25">
      <c r="B295" s="1"/>
      <c r="C295" s="3"/>
      <c r="D295" s="1"/>
      <c r="E295" s="3"/>
      <c r="N295" s="1"/>
      <c r="O295" s="1"/>
      <c r="P295" s="1"/>
    </row>
    <row r="296" spans="2:16" x14ac:dyDescent="0.25">
      <c r="B296" s="1"/>
      <c r="C296" s="3"/>
      <c r="D296" s="1"/>
      <c r="E296" s="3"/>
      <c r="N296" s="1"/>
      <c r="O296" s="1"/>
      <c r="P296" s="1"/>
    </row>
    <row r="297" spans="2:16" x14ac:dyDescent="0.25">
      <c r="B297" s="1"/>
      <c r="C297" s="3"/>
      <c r="D297" s="1"/>
      <c r="E297" s="3"/>
      <c r="N297" s="1"/>
      <c r="O297" s="1"/>
      <c r="P297" s="1"/>
    </row>
    <row r="298" spans="2:16" x14ac:dyDescent="0.25">
      <c r="B298" s="1"/>
      <c r="C298" s="3"/>
      <c r="D298" s="1"/>
      <c r="E298" s="3"/>
      <c r="N298" s="1"/>
      <c r="O298" s="1"/>
      <c r="P298" s="1"/>
    </row>
    <row r="299" spans="2:16" x14ac:dyDescent="0.25">
      <c r="B299" s="1"/>
      <c r="C299" s="3"/>
      <c r="D299" s="1"/>
      <c r="E299" s="3"/>
      <c r="N299" s="1"/>
      <c r="O299" s="1"/>
      <c r="P299" s="1"/>
    </row>
    <row r="300" spans="2:16" x14ac:dyDescent="0.25">
      <c r="B300" s="1"/>
      <c r="C300" s="3"/>
      <c r="D300" s="1"/>
      <c r="E300" s="3"/>
      <c r="N300" s="1"/>
      <c r="O300" s="1"/>
      <c r="P300" s="1"/>
    </row>
    <row r="301" spans="2:16" x14ac:dyDescent="0.25">
      <c r="B301" s="1"/>
      <c r="C301" s="3"/>
      <c r="D301" s="1"/>
      <c r="E301" s="3"/>
      <c r="N301" s="1"/>
      <c r="O301" s="1"/>
      <c r="P301" s="1"/>
    </row>
    <row r="302" spans="2:16" x14ac:dyDescent="0.25">
      <c r="B302" s="1"/>
      <c r="C302" s="3"/>
      <c r="D302" s="1"/>
      <c r="E302" s="3"/>
      <c r="N302" s="1"/>
      <c r="O302" s="1"/>
      <c r="P302" s="1"/>
    </row>
    <row r="303" spans="2:16" x14ac:dyDescent="0.25">
      <c r="B303" s="1"/>
      <c r="C303" s="3"/>
      <c r="D303" s="1"/>
      <c r="E303" s="3"/>
      <c r="N303" s="1"/>
      <c r="O303" s="1"/>
      <c r="P303" s="1"/>
    </row>
    <row r="304" spans="2:16" x14ac:dyDescent="0.25">
      <c r="B304" s="1"/>
      <c r="C304" s="3"/>
      <c r="D304" s="1"/>
      <c r="E304" s="3"/>
      <c r="N304" s="1"/>
      <c r="O304" s="1"/>
      <c r="P304" s="1"/>
    </row>
    <row r="305" spans="2:16" x14ac:dyDescent="0.25">
      <c r="B305" s="1"/>
      <c r="C305" s="3"/>
      <c r="D305" s="1"/>
      <c r="E305" s="3"/>
      <c r="N305" s="1"/>
      <c r="O305" s="1"/>
      <c r="P305" s="1"/>
    </row>
    <row r="306" spans="2:16" x14ac:dyDescent="0.25">
      <c r="B306" s="1"/>
      <c r="C306" s="3"/>
      <c r="D306" s="1"/>
      <c r="E306" s="3"/>
      <c r="N306" s="1"/>
      <c r="O306" s="1"/>
      <c r="P306" s="1"/>
    </row>
    <row r="307" spans="2:16" x14ac:dyDescent="0.25">
      <c r="B307" s="1"/>
      <c r="C307" s="3"/>
      <c r="D307" s="1"/>
      <c r="E307" s="3"/>
      <c r="N307" s="1"/>
      <c r="O307" s="1"/>
      <c r="P307" s="1"/>
    </row>
    <row r="308" spans="2:16" x14ac:dyDescent="0.25">
      <c r="B308" s="1"/>
      <c r="C308" s="3"/>
      <c r="D308" s="1"/>
      <c r="E308" s="3"/>
      <c r="N308" s="1"/>
      <c r="O308" s="1"/>
      <c r="P308" s="1"/>
    </row>
    <row r="309" spans="2:16" x14ac:dyDescent="0.25">
      <c r="B309" s="1"/>
      <c r="C309" s="3"/>
      <c r="D309" s="1"/>
      <c r="E309" s="3"/>
      <c r="N309" s="1"/>
      <c r="O309" s="1"/>
      <c r="P309" s="1"/>
    </row>
    <row r="310" spans="2:16" x14ac:dyDescent="0.25">
      <c r="B310" s="1"/>
      <c r="C310" s="3"/>
      <c r="D310" s="1"/>
      <c r="E310" s="3"/>
      <c r="N310" s="1"/>
      <c r="O310" s="1"/>
      <c r="P310" s="1"/>
    </row>
    <row r="311" spans="2:16" x14ac:dyDescent="0.25">
      <c r="B311" s="1"/>
      <c r="C311" s="3"/>
      <c r="D311" s="1"/>
      <c r="E311" s="3"/>
      <c r="N311" s="1"/>
      <c r="O311" s="1"/>
      <c r="P311" s="1"/>
    </row>
    <row r="312" spans="2:16" x14ac:dyDescent="0.25">
      <c r="B312" s="1"/>
      <c r="C312" s="3"/>
      <c r="D312" s="1"/>
      <c r="E312" s="3"/>
      <c r="N312" s="1"/>
      <c r="O312" s="1"/>
      <c r="P312" s="1"/>
    </row>
    <row r="313" spans="2:16" x14ac:dyDescent="0.25">
      <c r="B313" s="1"/>
      <c r="C313" s="3"/>
      <c r="D313" s="1"/>
      <c r="E313" s="3"/>
      <c r="N313" s="1"/>
      <c r="O313" s="1"/>
      <c r="P313" s="1"/>
    </row>
    <row r="314" spans="2:16" x14ac:dyDescent="0.25">
      <c r="B314" s="1"/>
      <c r="C314" s="3"/>
      <c r="D314" s="1"/>
      <c r="E314" s="3"/>
      <c r="N314" s="1"/>
      <c r="O314" s="1"/>
      <c r="P314" s="1"/>
    </row>
    <row r="315" spans="2:16" x14ac:dyDescent="0.25">
      <c r="B315" s="1"/>
      <c r="C315" s="3"/>
      <c r="D315" s="1"/>
      <c r="E315" s="3"/>
      <c r="N315" s="1"/>
      <c r="O315" s="1"/>
      <c r="P315" s="1"/>
    </row>
    <row r="316" spans="2:16" x14ac:dyDescent="0.25">
      <c r="B316" s="1"/>
      <c r="C316" s="3"/>
      <c r="D316" s="1"/>
      <c r="E316" s="3"/>
      <c r="N316" s="1"/>
      <c r="O316" s="1"/>
      <c r="P316" s="1"/>
    </row>
    <row r="317" spans="2:16" x14ac:dyDescent="0.25">
      <c r="B317" s="1"/>
      <c r="C317" s="3"/>
      <c r="D317" s="1"/>
      <c r="E317" s="3"/>
      <c r="N317" s="1"/>
      <c r="O317" s="1"/>
      <c r="P317" s="1"/>
    </row>
    <row r="318" spans="2:16" x14ac:dyDescent="0.25">
      <c r="B318" s="1"/>
      <c r="C318" s="3"/>
      <c r="D318" s="1"/>
      <c r="E318" s="3"/>
      <c r="N318" s="1"/>
      <c r="O318" s="1"/>
      <c r="P318" s="1"/>
    </row>
    <row r="319" spans="2:16" x14ac:dyDescent="0.25">
      <c r="B319" s="1"/>
      <c r="C319" s="3"/>
      <c r="D319" s="1"/>
      <c r="E319" s="3"/>
      <c r="N319" s="1"/>
      <c r="O319" s="1"/>
      <c r="P319" s="1"/>
    </row>
    <row r="320" spans="2:16" x14ac:dyDescent="0.25">
      <c r="B320" s="1"/>
      <c r="C320" s="3"/>
      <c r="D320" s="1"/>
      <c r="E320" s="3"/>
      <c r="N320" s="1"/>
      <c r="O320" s="1"/>
      <c r="P320" s="1"/>
    </row>
    <row r="321" spans="2:16" x14ac:dyDescent="0.25">
      <c r="B321" s="1"/>
      <c r="C321" s="3"/>
      <c r="D321" s="1"/>
      <c r="E321" s="3"/>
      <c r="N321" s="1"/>
      <c r="O321" s="1"/>
      <c r="P321" s="1"/>
    </row>
    <row r="322" spans="2:16" x14ac:dyDescent="0.25">
      <c r="B322" s="1"/>
      <c r="C322" s="3"/>
      <c r="D322" s="1"/>
      <c r="E322" s="3"/>
      <c r="N322" s="1"/>
      <c r="O322" s="1"/>
      <c r="P322" s="1"/>
    </row>
    <row r="323" spans="2:16" x14ac:dyDescent="0.25">
      <c r="B323" s="1"/>
      <c r="C323" s="3"/>
      <c r="D323" s="1"/>
      <c r="E323" s="3"/>
      <c r="N323" s="1"/>
      <c r="O323" s="1"/>
      <c r="P323" s="1"/>
    </row>
    <row r="324" spans="2:16" x14ac:dyDescent="0.25">
      <c r="B324" s="1"/>
      <c r="C324" s="3"/>
      <c r="D324" s="1"/>
      <c r="E324" s="3"/>
      <c r="N324" s="1"/>
      <c r="O324" s="1"/>
      <c r="P324" s="1"/>
    </row>
    <row r="325" spans="2:16" x14ac:dyDescent="0.25">
      <c r="B325" s="1"/>
      <c r="C325" s="3"/>
      <c r="D325" s="1"/>
      <c r="E325" s="3"/>
      <c r="N325" s="1"/>
      <c r="O325" s="1"/>
      <c r="P325" s="1"/>
    </row>
    <row r="326" spans="2:16" x14ac:dyDescent="0.25">
      <c r="B326" s="1"/>
      <c r="C326" s="3"/>
      <c r="D326" s="1"/>
      <c r="E326" s="3"/>
      <c r="N326" s="1"/>
      <c r="O326" s="1"/>
      <c r="P326" s="1"/>
    </row>
    <row r="327" spans="2:16" x14ac:dyDescent="0.25">
      <c r="B327" s="1"/>
      <c r="C327" s="3"/>
      <c r="D327" s="1"/>
      <c r="E327" s="3"/>
      <c r="N327" s="1"/>
      <c r="O327" s="1"/>
      <c r="P327" s="1"/>
    </row>
    <row r="328" spans="2:16" x14ac:dyDescent="0.25">
      <c r="B328" s="1"/>
      <c r="C328" s="3"/>
      <c r="D328" s="1"/>
      <c r="E328" s="3"/>
      <c r="N328" s="1"/>
      <c r="O328" s="1"/>
      <c r="P328" s="1"/>
    </row>
    <row r="329" spans="2:16" x14ac:dyDescent="0.25">
      <c r="B329" s="1"/>
      <c r="C329" s="3"/>
      <c r="D329" s="1"/>
      <c r="E329" s="3"/>
      <c r="N329" s="1"/>
      <c r="O329" s="1"/>
      <c r="P329" s="1"/>
    </row>
    <row r="330" spans="2:16" x14ac:dyDescent="0.25">
      <c r="B330" s="1"/>
      <c r="C330" s="3"/>
      <c r="D330" s="1"/>
      <c r="E330" s="3"/>
      <c r="N330" s="1"/>
      <c r="O330" s="1"/>
      <c r="P330" s="1"/>
    </row>
    <row r="331" spans="2:16" x14ac:dyDescent="0.25">
      <c r="B331" s="1"/>
      <c r="C331" s="3"/>
      <c r="D331" s="1"/>
      <c r="E331" s="3"/>
      <c r="N331" s="1"/>
      <c r="O331" s="1"/>
      <c r="P331" s="1"/>
    </row>
    <row r="332" spans="2:16" x14ac:dyDescent="0.25">
      <c r="B332" s="1"/>
      <c r="C332" s="3"/>
      <c r="D332" s="1"/>
      <c r="E332" s="3"/>
      <c r="N332" s="1"/>
      <c r="O332" s="1"/>
      <c r="P332" s="1"/>
    </row>
    <row r="333" spans="2:16" x14ac:dyDescent="0.25">
      <c r="B333" s="1"/>
      <c r="C333" s="3"/>
      <c r="D333" s="1"/>
      <c r="E333" s="3"/>
      <c r="N333" s="1"/>
      <c r="O333" s="1"/>
      <c r="P333" s="1"/>
    </row>
    <row r="334" spans="2:16" x14ac:dyDescent="0.25">
      <c r="B334" s="1"/>
      <c r="C334" s="3"/>
      <c r="D334" s="1"/>
      <c r="E334" s="3"/>
      <c r="N334" s="1"/>
      <c r="O334" s="1"/>
      <c r="P334" s="1"/>
    </row>
    <row r="335" spans="2:16" x14ac:dyDescent="0.25">
      <c r="B335" s="1"/>
      <c r="C335" s="3"/>
      <c r="D335" s="1"/>
      <c r="E335" s="3"/>
      <c r="N335" s="1"/>
      <c r="O335" s="1"/>
      <c r="P335" s="1"/>
    </row>
    <row r="336" spans="2:16" x14ac:dyDescent="0.25">
      <c r="B336" s="1"/>
      <c r="C336" s="3"/>
      <c r="D336" s="1"/>
      <c r="E336" s="3"/>
      <c r="N336" s="1"/>
      <c r="O336" s="1"/>
      <c r="P336" s="1"/>
    </row>
    <row r="337" spans="2:16" x14ac:dyDescent="0.25">
      <c r="B337" s="1"/>
      <c r="C337" s="3"/>
      <c r="D337" s="1"/>
      <c r="E337" s="3"/>
      <c r="N337" s="1"/>
      <c r="O337" s="1"/>
      <c r="P337" s="1"/>
    </row>
    <row r="338" spans="2:16" x14ac:dyDescent="0.25">
      <c r="B338" s="1"/>
      <c r="C338" s="3"/>
      <c r="D338" s="1"/>
      <c r="E338" s="3"/>
      <c r="N338" s="1"/>
      <c r="O338" s="1"/>
      <c r="P338" s="1"/>
    </row>
    <row r="339" spans="2:16" x14ac:dyDescent="0.25">
      <c r="B339" s="1"/>
      <c r="C339" s="3"/>
      <c r="D339" s="1"/>
      <c r="E339" s="3"/>
      <c r="N339" s="1"/>
      <c r="O339" s="1"/>
      <c r="P339" s="1"/>
    </row>
    <row r="340" spans="2:16" x14ac:dyDescent="0.25">
      <c r="B340" s="1"/>
      <c r="C340" s="3"/>
      <c r="D340" s="1"/>
      <c r="E340" s="3"/>
      <c r="N340" s="1"/>
      <c r="O340" s="1"/>
      <c r="P340" s="1"/>
    </row>
    <row r="341" spans="2:16" x14ac:dyDescent="0.25">
      <c r="B341" s="1"/>
      <c r="C341" s="3"/>
      <c r="D341" s="1"/>
      <c r="E341" s="3"/>
      <c r="N341" s="1"/>
      <c r="O341" s="1"/>
      <c r="P341" s="1"/>
    </row>
    <row r="342" spans="2:16" x14ac:dyDescent="0.25">
      <c r="B342" s="1"/>
      <c r="C342" s="3"/>
      <c r="D342" s="1"/>
      <c r="E342" s="3"/>
      <c r="N342" s="1"/>
      <c r="O342" s="1"/>
      <c r="P342" s="1"/>
    </row>
    <row r="343" spans="2:16" x14ac:dyDescent="0.25">
      <c r="B343" s="1"/>
      <c r="C343" s="3"/>
      <c r="D343" s="1"/>
      <c r="E343" s="3"/>
      <c r="N343" s="1"/>
      <c r="O343" s="1"/>
      <c r="P343" s="1"/>
    </row>
    <row r="344" spans="2:16" x14ac:dyDescent="0.25">
      <c r="B344" s="1"/>
      <c r="C344" s="3"/>
      <c r="D344" s="1"/>
      <c r="E344" s="3"/>
      <c r="N344" s="1"/>
      <c r="O344" s="1"/>
      <c r="P344" s="1"/>
    </row>
    <row r="345" spans="2:16" x14ac:dyDescent="0.25">
      <c r="B345" s="1"/>
      <c r="C345" s="3"/>
      <c r="D345" s="1"/>
      <c r="E345" s="3"/>
      <c r="N345" s="1"/>
      <c r="O345" s="1"/>
      <c r="P345" s="1"/>
    </row>
    <row r="346" spans="2:16" x14ac:dyDescent="0.25">
      <c r="B346" s="1"/>
      <c r="C346" s="3"/>
      <c r="D346" s="1"/>
      <c r="E346" s="3"/>
      <c r="N346" s="1"/>
      <c r="O346" s="1"/>
      <c r="P346" s="1"/>
    </row>
    <row r="347" spans="2:16" x14ac:dyDescent="0.25">
      <c r="B347" s="1"/>
      <c r="C347" s="3"/>
      <c r="D347" s="1"/>
      <c r="E347" s="3"/>
      <c r="N347" s="1"/>
      <c r="O347" s="1"/>
      <c r="P347" s="1"/>
    </row>
    <row r="348" spans="2:16" x14ac:dyDescent="0.25">
      <c r="B348" s="1"/>
      <c r="C348" s="3"/>
      <c r="D348" s="1"/>
      <c r="E348" s="3"/>
      <c r="N348" s="1"/>
      <c r="O348" s="1"/>
      <c r="P348" s="1"/>
    </row>
    <row r="349" spans="2:16" x14ac:dyDescent="0.25">
      <c r="B349" s="1"/>
      <c r="C349" s="3"/>
      <c r="D349" s="1"/>
      <c r="E349" s="3"/>
      <c r="N349" s="1"/>
      <c r="O349" s="1"/>
      <c r="P349" s="1"/>
    </row>
    <row r="350" spans="2:16" x14ac:dyDescent="0.25">
      <c r="B350" s="1"/>
      <c r="C350" s="3"/>
      <c r="D350" s="1"/>
      <c r="E350" s="3"/>
      <c r="N350" s="1"/>
      <c r="O350" s="1"/>
      <c r="P350" s="1"/>
    </row>
    <row r="351" spans="2:16" x14ac:dyDescent="0.25">
      <c r="B351" s="1"/>
      <c r="C351" s="3"/>
      <c r="D351" s="1"/>
      <c r="E351" s="3"/>
      <c r="N351" s="1"/>
      <c r="O351" s="1"/>
      <c r="P351" s="1"/>
    </row>
    <row r="352" spans="2:16" x14ac:dyDescent="0.25">
      <c r="B352" s="1"/>
      <c r="C352" s="3"/>
      <c r="D352" s="1"/>
      <c r="E352" s="3"/>
      <c r="N352" s="1"/>
      <c r="O352" s="1"/>
      <c r="P352" s="1"/>
    </row>
    <row r="353" spans="2:16" x14ac:dyDescent="0.25">
      <c r="B353" s="1"/>
      <c r="C353" s="3"/>
      <c r="D353" s="1"/>
      <c r="E353" s="3"/>
      <c r="N353" s="1"/>
      <c r="O353" s="1"/>
      <c r="P353" s="1"/>
    </row>
    <row r="354" spans="2:16" x14ac:dyDescent="0.25">
      <c r="B354" s="1"/>
      <c r="C354" s="3"/>
      <c r="D354" s="1"/>
      <c r="E354" s="3"/>
      <c r="N354" s="1"/>
      <c r="O354" s="1"/>
      <c r="P354" s="1"/>
    </row>
    <row r="355" spans="2:16" x14ac:dyDescent="0.25">
      <c r="B355" s="1"/>
      <c r="C355" s="3"/>
      <c r="D355" s="1"/>
      <c r="E355" s="3"/>
      <c r="N355" s="1"/>
      <c r="O355" s="1"/>
      <c r="P355" s="1"/>
    </row>
    <row r="356" spans="2:16" x14ac:dyDescent="0.25">
      <c r="B356" s="1"/>
      <c r="C356" s="3"/>
      <c r="D356" s="1"/>
      <c r="E356" s="3"/>
      <c r="N356" s="1"/>
      <c r="O356" s="1"/>
      <c r="P356" s="1"/>
    </row>
    <row r="357" spans="2:16" x14ac:dyDescent="0.25">
      <c r="B357" s="1"/>
      <c r="C357" s="3"/>
      <c r="D357" s="1"/>
      <c r="E357" s="3"/>
      <c r="N357" s="1"/>
      <c r="O357" s="1"/>
      <c r="P357" s="1"/>
    </row>
    <row r="358" spans="2:16" x14ac:dyDescent="0.25">
      <c r="B358" s="1"/>
      <c r="C358" s="3"/>
      <c r="D358" s="1"/>
      <c r="E358" s="3"/>
      <c r="N358" s="1"/>
      <c r="O358" s="1"/>
      <c r="P358" s="1"/>
    </row>
    <row r="359" spans="2:16" x14ac:dyDescent="0.25">
      <c r="B359" s="1"/>
      <c r="C359" s="3"/>
      <c r="D359" s="1"/>
      <c r="E359" s="3"/>
      <c r="N359" s="1"/>
      <c r="O359" s="1"/>
      <c r="P359" s="1"/>
    </row>
    <row r="360" spans="2:16" x14ac:dyDescent="0.25">
      <c r="B360" s="1"/>
      <c r="C360" s="3"/>
      <c r="D360" s="1"/>
      <c r="E360" s="3"/>
      <c r="N360" s="1"/>
      <c r="O360" s="1"/>
      <c r="P360" s="1"/>
    </row>
    <row r="361" spans="2:16" x14ac:dyDescent="0.25">
      <c r="B361" s="1"/>
      <c r="C361" s="3"/>
      <c r="D361" s="1"/>
      <c r="E361" s="3"/>
      <c r="N361" s="1"/>
      <c r="O361" s="1"/>
      <c r="P361" s="1"/>
    </row>
    <row r="362" spans="2:16" x14ac:dyDescent="0.25">
      <c r="B362" s="1"/>
      <c r="C362" s="3"/>
      <c r="D362" s="1"/>
      <c r="E362" s="3"/>
      <c r="N362" s="1"/>
      <c r="O362" s="1"/>
      <c r="P362" s="1"/>
    </row>
    <row r="363" spans="2:16" x14ac:dyDescent="0.25">
      <c r="B363" s="1"/>
      <c r="C363" s="3"/>
      <c r="D363" s="1"/>
      <c r="E363" s="3"/>
      <c r="N363" s="1"/>
      <c r="O363" s="1"/>
      <c r="P363" s="1"/>
    </row>
    <row r="364" spans="2:16" x14ac:dyDescent="0.25">
      <c r="B364" s="1"/>
      <c r="C364" s="3"/>
      <c r="D364" s="1"/>
      <c r="E364" s="3"/>
      <c r="N364" s="1"/>
      <c r="O364" s="1"/>
      <c r="P364" s="1"/>
    </row>
    <row r="365" spans="2:16" x14ac:dyDescent="0.25">
      <c r="B365" s="1"/>
      <c r="C365" s="3"/>
      <c r="D365" s="1"/>
      <c r="E365" s="3"/>
      <c r="N365" s="1"/>
      <c r="O365" s="1"/>
      <c r="P365" s="1"/>
    </row>
    <row r="366" spans="2:16" x14ac:dyDescent="0.25">
      <c r="B366" s="1"/>
      <c r="C366" s="3"/>
      <c r="D366" s="1"/>
      <c r="E366" s="3"/>
      <c r="N366" s="1"/>
      <c r="O366" s="1"/>
      <c r="P366" s="1"/>
    </row>
    <row r="367" spans="2:16" x14ac:dyDescent="0.25">
      <c r="B367" s="1"/>
      <c r="C367" s="3"/>
      <c r="D367" s="1"/>
      <c r="E367" s="3"/>
      <c r="N367" s="1"/>
      <c r="O367" s="1"/>
      <c r="P367" s="1"/>
    </row>
    <row r="368" spans="2:16" x14ac:dyDescent="0.25">
      <c r="B368" s="1"/>
      <c r="C368" s="3"/>
      <c r="D368" s="1"/>
      <c r="E368" s="3"/>
      <c r="N368" s="1"/>
      <c r="O368" s="1"/>
      <c r="P368" s="1"/>
    </row>
    <row r="369" spans="2:16" x14ac:dyDescent="0.25">
      <c r="B369" s="1"/>
      <c r="C369" s="3"/>
      <c r="D369" s="1"/>
      <c r="E369" s="3"/>
      <c r="N369" s="1"/>
      <c r="O369" s="1"/>
      <c r="P369" s="1"/>
    </row>
    <row r="370" spans="2:16" x14ac:dyDescent="0.25">
      <c r="B370" s="1"/>
      <c r="C370" s="3"/>
      <c r="D370" s="1"/>
      <c r="E370" s="3"/>
      <c r="N370" s="1"/>
      <c r="O370" s="1"/>
      <c r="P370" s="1"/>
    </row>
    <row r="371" spans="2:16" x14ac:dyDescent="0.25">
      <c r="B371" s="1"/>
      <c r="C371" s="3"/>
      <c r="D371" s="1"/>
      <c r="E371" s="3"/>
      <c r="N371" s="1"/>
      <c r="O371" s="1"/>
      <c r="P371" s="1"/>
    </row>
    <row r="372" spans="2:16" x14ac:dyDescent="0.25">
      <c r="B372" s="1"/>
      <c r="C372" s="3"/>
      <c r="D372" s="1"/>
      <c r="E372" s="3"/>
      <c r="N372" s="1"/>
      <c r="O372" s="1"/>
      <c r="P372" s="1"/>
    </row>
    <row r="373" spans="2:16" x14ac:dyDescent="0.25">
      <c r="B373" s="1"/>
      <c r="C373" s="3"/>
      <c r="D373" s="1"/>
      <c r="E373" s="3"/>
      <c r="N373" s="1"/>
      <c r="O373" s="1"/>
      <c r="P373" s="1"/>
    </row>
    <row r="374" spans="2:16" x14ac:dyDescent="0.25">
      <c r="B374" s="1"/>
      <c r="C374" s="3"/>
      <c r="D374" s="1"/>
      <c r="E374" s="3"/>
      <c r="N374" s="1"/>
      <c r="O374" s="1"/>
      <c r="P374" s="1"/>
    </row>
    <row r="375" spans="2:16" x14ac:dyDescent="0.25">
      <c r="B375" s="1"/>
      <c r="C375" s="3"/>
      <c r="D375" s="1"/>
      <c r="E375" s="3"/>
      <c r="N375" s="1"/>
      <c r="O375" s="1"/>
      <c r="P375" s="1"/>
    </row>
    <row r="376" spans="2:16" x14ac:dyDescent="0.25">
      <c r="B376" s="1"/>
      <c r="C376" s="3"/>
      <c r="D376" s="1"/>
      <c r="E376" s="3"/>
      <c r="N376" s="1"/>
      <c r="O376" s="1"/>
      <c r="P376" s="1"/>
    </row>
    <row r="377" spans="2:16" x14ac:dyDescent="0.25">
      <c r="B377" s="1"/>
      <c r="C377" s="3"/>
      <c r="D377" s="1"/>
      <c r="E377" s="3"/>
      <c r="N377" s="1"/>
      <c r="O377" s="1"/>
      <c r="P377" s="1"/>
    </row>
    <row r="378" spans="2:16" x14ac:dyDescent="0.25">
      <c r="B378" s="1"/>
      <c r="C378" s="3"/>
      <c r="D378" s="1"/>
      <c r="E378" s="3"/>
      <c r="N378" s="1"/>
      <c r="O378" s="1"/>
      <c r="P378" s="1"/>
    </row>
    <row r="379" spans="2:16" x14ac:dyDescent="0.25">
      <c r="B379" s="1"/>
      <c r="C379" s="3"/>
      <c r="D379" s="1"/>
      <c r="E379" s="3"/>
      <c r="N379" s="1"/>
      <c r="O379" s="1"/>
      <c r="P379" s="1"/>
    </row>
    <row r="380" spans="2:16" x14ac:dyDescent="0.25">
      <c r="B380" s="1"/>
      <c r="C380" s="3"/>
      <c r="D380" s="1"/>
      <c r="E380" s="3"/>
      <c r="N380" s="1"/>
      <c r="O380" s="1"/>
      <c r="P380" s="1"/>
    </row>
    <row r="381" spans="2:16" x14ac:dyDescent="0.25">
      <c r="B381" s="1"/>
      <c r="C381" s="3"/>
      <c r="D381" s="1"/>
      <c r="E381" s="3"/>
      <c r="N381" s="1"/>
      <c r="O381" s="1"/>
      <c r="P381" s="1"/>
    </row>
    <row r="382" spans="2:16" x14ac:dyDescent="0.25">
      <c r="B382" s="1"/>
      <c r="C382" s="3"/>
      <c r="D382" s="1"/>
      <c r="E382" s="3"/>
      <c r="N382" s="1"/>
      <c r="O382" s="1"/>
      <c r="P382" s="1"/>
    </row>
    <row r="383" spans="2:16" x14ac:dyDescent="0.25">
      <c r="B383" s="1"/>
      <c r="C383" s="3"/>
      <c r="D383" s="1"/>
      <c r="E383" s="3"/>
      <c r="N383" s="1"/>
      <c r="O383" s="1"/>
      <c r="P383" s="1"/>
    </row>
    <row r="384" spans="2:16" x14ac:dyDescent="0.25">
      <c r="B384" s="1"/>
      <c r="C384" s="3"/>
      <c r="D384" s="1"/>
      <c r="E384" s="3"/>
      <c r="N384" s="1"/>
      <c r="O384" s="1"/>
      <c r="P384" s="1"/>
    </row>
    <row r="385" spans="2:16" x14ac:dyDescent="0.25">
      <c r="B385" s="1"/>
      <c r="C385" s="3"/>
      <c r="D385" s="1"/>
      <c r="E385" s="3"/>
      <c r="N385" s="1"/>
      <c r="O385" s="1"/>
      <c r="P385" s="1"/>
    </row>
    <row r="386" spans="2:16" x14ac:dyDescent="0.25">
      <c r="B386" s="1"/>
      <c r="C386" s="3"/>
      <c r="D386" s="1"/>
      <c r="E386" s="3"/>
      <c r="N386" s="1"/>
      <c r="O386" s="1"/>
      <c r="P386" s="1"/>
    </row>
    <row r="387" spans="2:16" x14ac:dyDescent="0.25">
      <c r="B387" s="1"/>
      <c r="C387" s="3"/>
      <c r="D387" s="1"/>
      <c r="E387" s="3"/>
      <c r="N387" s="1"/>
      <c r="O387" s="1"/>
      <c r="P387" s="1"/>
    </row>
    <row r="388" spans="2:16" x14ac:dyDescent="0.25">
      <c r="B388" s="1"/>
      <c r="C388" s="3"/>
      <c r="D388" s="1"/>
      <c r="E388" s="3"/>
      <c r="N388" s="1"/>
      <c r="O388" s="1"/>
      <c r="P388" s="1"/>
    </row>
    <row r="389" spans="2:16" x14ac:dyDescent="0.25">
      <c r="B389" s="1"/>
      <c r="C389" s="3"/>
      <c r="D389" s="1"/>
      <c r="E389" s="3"/>
      <c r="N389" s="1"/>
      <c r="O389" s="1"/>
      <c r="P389" s="1"/>
    </row>
    <row r="390" spans="2:16" x14ac:dyDescent="0.25">
      <c r="B390" s="1"/>
      <c r="C390" s="3"/>
      <c r="D390" s="1"/>
      <c r="E390" s="3"/>
      <c r="N390" s="1"/>
      <c r="O390" s="1"/>
      <c r="P390" s="1"/>
    </row>
    <row r="391" spans="2:16" x14ac:dyDescent="0.25">
      <c r="B391" s="1"/>
      <c r="C391" s="3"/>
      <c r="D391" s="1"/>
      <c r="E391" s="3"/>
      <c r="N391" s="1"/>
      <c r="O391" s="1"/>
      <c r="P391" s="1"/>
    </row>
    <row r="392" spans="2:16" x14ac:dyDescent="0.25">
      <c r="B392" s="1"/>
      <c r="C392" s="3"/>
      <c r="D392" s="1"/>
      <c r="E392" s="3"/>
      <c r="N392" s="1"/>
      <c r="O392" s="1"/>
      <c r="P392" s="1"/>
    </row>
    <row r="393" spans="2:16" x14ac:dyDescent="0.25">
      <c r="B393" s="1"/>
      <c r="C393" s="3"/>
      <c r="D393" s="1"/>
      <c r="E393" s="3"/>
      <c r="N393" s="1"/>
      <c r="O393" s="1"/>
      <c r="P393" s="1"/>
    </row>
    <row r="394" spans="2:16" x14ac:dyDescent="0.25">
      <c r="B394" s="1"/>
      <c r="C394" s="3"/>
      <c r="D394" s="1"/>
      <c r="E394" s="3"/>
      <c r="N394" s="1"/>
      <c r="O394" s="1"/>
      <c r="P394" s="1"/>
    </row>
    <row r="395" spans="2:16" x14ac:dyDescent="0.25">
      <c r="B395" s="1"/>
      <c r="C395" s="3"/>
      <c r="D395" s="1"/>
      <c r="E395" s="3"/>
      <c r="N395" s="1"/>
      <c r="O395" s="1"/>
      <c r="P395" s="1"/>
    </row>
    <row r="396" spans="2:16" x14ac:dyDescent="0.25">
      <c r="B396" s="1"/>
      <c r="C396" s="3"/>
      <c r="D396" s="1"/>
      <c r="E396" s="3"/>
      <c r="N396" s="1"/>
      <c r="O396" s="1"/>
      <c r="P396" s="1"/>
    </row>
    <row r="397" spans="2:16" x14ac:dyDescent="0.25">
      <c r="B397" s="1"/>
      <c r="C397" s="3"/>
      <c r="D397" s="1"/>
      <c r="E397" s="3"/>
      <c r="N397" s="1"/>
      <c r="O397" s="1"/>
      <c r="P397" s="1"/>
    </row>
    <row r="398" spans="2:16" x14ac:dyDescent="0.25">
      <c r="B398" s="1"/>
      <c r="C398" s="3"/>
      <c r="D398" s="1"/>
      <c r="E398" s="3"/>
      <c r="N398" s="1"/>
      <c r="O398" s="1"/>
      <c r="P398" s="1"/>
    </row>
    <row r="399" spans="2:16" x14ac:dyDescent="0.25">
      <c r="B399" s="1"/>
      <c r="C399" s="3"/>
      <c r="D399" s="1"/>
      <c r="E399" s="3"/>
      <c r="N399" s="1"/>
      <c r="O399" s="1"/>
      <c r="P399" s="1"/>
    </row>
    <row r="400" spans="2:16" x14ac:dyDescent="0.25">
      <c r="B400" s="1"/>
      <c r="C400" s="3"/>
      <c r="D400" s="1"/>
      <c r="E400" s="3"/>
      <c r="N400" s="1"/>
      <c r="O400" s="1"/>
      <c r="P400" s="1"/>
    </row>
    <row r="401" spans="2:16" x14ac:dyDescent="0.25">
      <c r="B401" s="1"/>
      <c r="C401" s="3"/>
      <c r="D401" s="1"/>
      <c r="E401" s="3"/>
      <c r="N401" s="1"/>
      <c r="O401" s="1"/>
      <c r="P401" s="1"/>
    </row>
    <row r="402" spans="2:16" x14ac:dyDescent="0.25">
      <c r="B402" s="1"/>
      <c r="C402" s="3"/>
      <c r="D402" s="1"/>
      <c r="E402" s="3"/>
      <c r="N402" s="1"/>
      <c r="O402" s="1"/>
      <c r="P402" s="1"/>
    </row>
    <row r="403" spans="2:16" x14ac:dyDescent="0.25">
      <c r="B403" s="1"/>
      <c r="C403" s="3"/>
      <c r="D403" s="1"/>
      <c r="E403" s="3"/>
      <c r="N403" s="1"/>
      <c r="O403" s="1"/>
      <c r="P403" s="1"/>
    </row>
    <row r="404" spans="2:16" x14ac:dyDescent="0.25">
      <c r="B404" s="1"/>
      <c r="C404" s="3"/>
      <c r="D404" s="1"/>
      <c r="E404" s="3"/>
      <c r="N404" s="1"/>
      <c r="O404" s="1"/>
      <c r="P404" s="1"/>
    </row>
    <row r="405" spans="2:16" x14ac:dyDescent="0.25">
      <c r="B405" s="1"/>
      <c r="C405" s="3"/>
      <c r="D405" s="1"/>
      <c r="E405" s="3"/>
      <c r="N405" s="1"/>
      <c r="O405" s="1"/>
      <c r="P405" s="1"/>
    </row>
    <row r="406" spans="2:16" x14ac:dyDescent="0.25">
      <c r="B406" s="1"/>
      <c r="C406" s="3"/>
      <c r="D406" s="1"/>
      <c r="E406" s="3"/>
      <c r="N406" s="1"/>
      <c r="O406" s="1"/>
      <c r="P406" s="1"/>
    </row>
    <row r="407" spans="2:16" x14ac:dyDescent="0.25">
      <c r="B407" s="1"/>
      <c r="C407" s="3"/>
      <c r="D407" s="1"/>
      <c r="E407" s="3"/>
      <c r="N407" s="1"/>
      <c r="O407" s="1"/>
      <c r="P407" s="1"/>
    </row>
    <row r="408" spans="2:16" x14ac:dyDescent="0.25">
      <c r="B408" s="1"/>
      <c r="C408" s="3"/>
      <c r="D408" s="1"/>
      <c r="E408" s="3"/>
      <c r="N408" s="1"/>
      <c r="O408" s="1"/>
      <c r="P408" s="1"/>
    </row>
    <row r="409" spans="2:16" x14ac:dyDescent="0.25">
      <c r="B409" s="1"/>
      <c r="C409" s="3"/>
      <c r="D409" s="1"/>
      <c r="E409" s="3"/>
      <c r="N409" s="1"/>
      <c r="O409" s="1"/>
      <c r="P409" s="1"/>
    </row>
    <row r="410" spans="2:16" x14ac:dyDescent="0.25">
      <c r="B410" s="1"/>
      <c r="C410" s="3"/>
      <c r="D410" s="1"/>
      <c r="E410" s="3"/>
      <c r="N410" s="1"/>
      <c r="O410" s="1"/>
      <c r="P410" s="1"/>
    </row>
    <row r="411" spans="2:16" x14ac:dyDescent="0.25">
      <c r="B411" s="1"/>
      <c r="C411" s="3"/>
      <c r="D411" s="1"/>
      <c r="E411" s="3"/>
      <c r="N411" s="1"/>
      <c r="O411" s="1"/>
      <c r="P411" s="1"/>
    </row>
    <row r="412" spans="2:16" x14ac:dyDescent="0.25">
      <c r="B412" s="1"/>
      <c r="C412" s="3"/>
      <c r="D412" s="1"/>
      <c r="E412" s="3"/>
      <c r="N412" s="1"/>
      <c r="O412" s="1"/>
      <c r="P412" s="1"/>
    </row>
    <row r="413" spans="2:16" x14ac:dyDescent="0.25">
      <c r="B413" s="1"/>
      <c r="C413" s="3"/>
      <c r="D413" s="1"/>
      <c r="E413" s="3"/>
      <c r="N413" s="1"/>
      <c r="O413" s="1"/>
      <c r="P413" s="1"/>
    </row>
    <row r="414" spans="2:16" x14ac:dyDescent="0.25">
      <c r="B414" s="1"/>
      <c r="C414" s="3"/>
      <c r="D414" s="1"/>
      <c r="E414" s="3"/>
      <c r="N414" s="1"/>
      <c r="O414" s="1"/>
      <c r="P414" s="1"/>
    </row>
    <row r="415" spans="2:16" x14ac:dyDescent="0.25">
      <c r="B415" s="1"/>
      <c r="C415" s="3"/>
      <c r="D415" s="1"/>
      <c r="E415" s="3"/>
      <c r="N415" s="1"/>
      <c r="O415" s="1"/>
      <c r="P415" s="1"/>
    </row>
    <row r="416" spans="2:16" x14ac:dyDescent="0.25">
      <c r="B416" s="1"/>
      <c r="C416" s="3"/>
      <c r="D416" s="1"/>
      <c r="E416" s="3"/>
      <c r="N416" s="1"/>
      <c r="O416" s="1"/>
      <c r="P416" s="1"/>
    </row>
    <row r="417" spans="2:16" x14ac:dyDescent="0.25">
      <c r="B417" s="1"/>
      <c r="C417" s="3"/>
      <c r="D417" s="1"/>
      <c r="E417" s="3"/>
      <c r="N417" s="1"/>
      <c r="O417" s="1"/>
      <c r="P417" s="1"/>
    </row>
    <row r="418" spans="2:16" x14ac:dyDescent="0.25">
      <c r="B418" s="1"/>
      <c r="C418" s="3"/>
      <c r="D418" s="1"/>
      <c r="E418" s="3"/>
      <c r="N418" s="1"/>
      <c r="O418" s="1"/>
      <c r="P418" s="1"/>
    </row>
    <row r="419" spans="2:16" x14ac:dyDescent="0.25">
      <c r="B419" s="1"/>
      <c r="C419" s="3"/>
      <c r="D419" s="1"/>
      <c r="E419" s="3"/>
      <c r="N419" s="1"/>
      <c r="O419" s="1"/>
      <c r="P419" s="1"/>
    </row>
    <row r="420" spans="2:16" x14ac:dyDescent="0.25">
      <c r="B420" s="1"/>
      <c r="C420" s="3"/>
      <c r="D420" s="1"/>
      <c r="E420" s="3"/>
      <c r="N420" s="1"/>
      <c r="O420" s="1"/>
      <c r="P420" s="1"/>
    </row>
    <row r="421" spans="2:16" x14ac:dyDescent="0.25">
      <c r="B421" s="1"/>
      <c r="C421" s="3"/>
      <c r="D421" s="1"/>
      <c r="E421" s="3"/>
      <c r="N421" s="1"/>
      <c r="O421" s="1"/>
      <c r="P421" s="1"/>
    </row>
    <row r="422" spans="2:16" x14ac:dyDescent="0.25">
      <c r="B422" s="1"/>
      <c r="C422" s="3"/>
      <c r="D422" s="1"/>
      <c r="E422" s="3"/>
      <c r="N422" s="1"/>
      <c r="O422" s="1"/>
      <c r="P422" s="1"/>
    </row>
    <row r="423" spans="2:16" x14ac:dyDescent="0.25">
      <c r="B423" s="1"/>
      <c r="C423" s="3"/>
      <c r="D423" s="1"/>
      <c r="E423" s="3"/>
      <c r="N423" s="1"/>
      <c r="O423" s="1"/>
      <c r="P423" s="1"/>
    </row>
    <row r="424" spans="2:16" x14ac:dyDescent="0.25">
      <c r="B424" s="1"/>
      <c r="C424" s="3"/>
      <c r="D424" s="1"/>
      <c r="E424" s="3"/>
      <c r="N424" s="1"/>
      <c r="O424" s="1"/>
      <c r="P424" s="1"/>
    </row>
    <row r="425" spans="2:16" x14ac:dyDescent="0.25">
      <c r="B425" s="1"/>
      <c r="C425" s="3"/>
      <c r="D425" s="1"/>
      <c r="E425" s="3"/>
      <c r="N425" s="1"/>
      <c r="O425" s="1"/>
      <c r="P425" s="1"/>
    </row>
    <row r="426" spans="2:16" x14ac:dyDescent="0.25">
      <c r="B426" s="1"/>
      <c r="C426" s="3"/>
      <c r="D426" s="1"/>
      <c r="E426" s="3"/>
      <c r="N426" s="1"/>
      <c r="O426" s="1"/>
      <c r="P426" s="1"/>
    </row>
    <row r="427" spans="2:16" x14ac:dyDescent="0.25">
      <c r="B427" s="1"/>
      <c r="C427" s="3"/>
      <c r="D427" s="1"/>
      <c r="E427" s="3"/>
      <c r="N427" s="1"/>
      <c r="O427" s="1"/>
      <c r="P427" s="1"/>
    </row>
    <row r="428" spans="2:16" x14ac:dyDescent="0.25">
      <c r="B428" s="1"/>
      <c r="C428" s="3"/>
      <c r="D428" s="1"/>
      <c r="E428" s="3"/>
      <c r="N428" s="1"/>
      <c r="O428" s="1"/>
      <c r="P428" s="1"/>
    </row>
    <row r="429" spans="2:16" x14ac:dyDescent="0.25">
      <c r="B429" s="1"/>
      <c r="C429" s="3"/>
      <c r="D429" s="1"/>
      <c r="E429" s="3"/>
      <c r="N429" s="1"/>
      <c r="O429" s="1"/>
      <c r="P429" s="1"/>
    </row>
    <row r="430" spans="2:16" x14ac:dyDescent="0.25">
      <c r="B430" s="1"/>
      <c r="C430" s="3"/>
      <c r="D430" s="1"/>
      <c r="E430" s="3"/>
      <c r="N430" s="1"/>
      <c r="O430" s="1"/>
      <c r="P430" s="1"/>
    </row>
    <row r="431" spans="2:16" x14ac:dyDescent="0.25">
      <c r="B431" s="1"/>
      <c r="C431" s="3"/>
      <c r="D431" s="1"/>
      <c r="E431" s="3"/>
      <c r="N431" s="1"/>
      <c r="O431" s="1"/>
      <c r="P431" s="1"/>
    </row>
    <row r="432" spans="2:16" x14ac:dyDescent="0.25">
      <c r="B432" s="1"/>
      <c r="C432" s="3"/>
      <c r="D432" s="1"/>
      <c r="E432" s="3"/>
      <c r="N432" s="1"/>
      <c r="O432" s="1"/>
      <c r="P432" s="1"/>
    </row>
    <row r="433" spans="2:16" x14ac:dyDescent="0.25">
      <c r="B433" s="1"/>
      <c r="C433" s="3"/>
      <c r="D433" s="1"/>
      <c r="E433" s="3"/>
      <c r="N433" s="1"/>
      <c r="O433" s="1"/>
      <c r="P433" s="1"/>
    </row>
    <row r="434" spans="2:16" x14ac:dyDescent="0.25">
      <c r="B434" s="1"/>
      <c r="C434" s="3"/>
      <c r="D434" s="1"/>
      <c r="E434" s="3"/>
      <c r="N434" s="1"/>
      <c r="O434" s="1"/>
      <c r="P434" s="1"/>
    </row>
    <row r="435" spans="2:16" x14ac:dyDescent="0.25">
      <c r="B435" s="1"/>
      <c r="C435" s="3"/>
      <c r="D435" s="1"/>
      <c r="E435" s="3"/>
      <c r="N435" s="1"/>
      <c r="O435" s="1"/>
      <c r="P435" s="1"/>
    </row>
    <row r="436" spans="2:16" x14ac:dyDescent="0.25">
      <c r="B436" s="1"/>
      <c r="C436" s="3"/>
      <c r="D436" s="1"/>
      <c r="E436" s="3"/>
      <c r="N436" s="1"/>
      <c r="O436" s="1"/>
      <c r="P436" s="1"/>
    </row>
    <row r="437" spans="2:16" x14ac:dyDescent="0.25">
      <c r="B437" s="1"/>
      <c r="C437" s="3"/>
      <c r="D437" s="1"/>
      <c r="E437" s="3"/>
      <c r="N437" s="1"/>
      <c r="O437" s="1"/>
      <c r="P437" s="1"/>
    </row>
    <row r="438" spans="2:16" x14ac:dyDescent="0.25">
      <c r="B438" s="1"/>
      <c r="C438" s="3"/>
      <c r="D438" s="1"/>
      <c r="E438" s="3"/>
      <c r="N438" s="1"/>
      <c r="O438" s="1"/>
      <c r="P438" s="1"/>
    </row>
    <row r="439" spans="2:16" x14ac:dyDescent="0.25">
      <c r="B439" s="1"/>
      <c r="C439" s="3"/>
      <c r="D439" s="1"/>
      <c r="E439" s="3"/>
      <c r="N439" s="1"/>
      <c r="O439" s="1"/>
      <c r="P439" s="1"/>
    </row>
    <row r="440" spans="2:16" x14ac:dyDescent="0.25">
      <c r="B440" s="1"/>
      <c r="C440" s="3"/>
      <c r="D440" s="1"/>
      <c r="E440" s="3"/>
      <c r="N440" s="1"/>
      <c r="O440" s="1"/>
      <c r="P440" s="1"/>
    </row>
    <row r="441" spans="2:16" x14ac:dyDescent="0.25">
      <c r="B441" s="1"/>
      <c r="C441" s="3"/>
      <c r="D441" s="1"/>
      <c r="E441" s="3"/>
      <c r="N441" s="1"/>
      <c r="O441" s="1"/>
      <c r="P441" s="1"/>
    </row>
    <row r="442" spans="2:16" x14ac:dyDescent="0.25">
      <c r="B442" s="1"/>
      <c r="C442" s="3"/>
      <c r="D442" s="1"/>
      <c r="E442" s="3"/>
      <c r="N442" s="1"/>
      <c r="O442" s="1"/>
      <c r="P442" s="1"/>
    </row>
    <row r="443" spans="2:16" x14ac:dyDescent="0.25">
      <c r="B443" s="1"/>
      <c r="C443" s="3"/>
      <c r="D443" s="1"/>
      <c r="E443" s="3"/>
      <c r="N443" s="1"/>
      <c r="O443" s="1"/>
      <c r="P443" s="1"/>
    </row>
    <row r="444" spans="2:16" x14ac:dyDescent="0.25">
      <c r="B444" s="1"/>
      <c r="C444" s="3"/>
      <c r="D444" s="1"/>
      <c r="E444" s="3"/>
      <c r="N444" s="1"/>
      <c r="O444" s="1"/>
      <c r="P444" s="1"/>
    </row>
    <row r="445" spans="2:16" x14ac:dyDescent="0.25">
      <c r="B445" s="1"/>
      <c r="C445" s="3"/>
      <c r="D445" s="1"/>
      <c r="E445" s="3"/>
      <c r="N445" s="1"/>
      <c r="O445" s="1"/>
      <c r="P445" s="1"/>
    </row>
    <row r="446" spans="2:16" x14ac:dyDescent="0.25">
      <c r="B446" s="1"/>
      <c r="C446" s="3"/>
      <c r="D446" s="1"/>
      <c r="E446" s="3"/>
      <c r="N446" s="1"/>
      <c r="O446" s="1"/>
      <c r="P446" s="1"/>
    </row>
    <row r="447" spans="2:16" x14ac:dyDescent="0.25">
      <c r="B447" s="1"/>
      <c r="C447" s="3"/>
      <c r="D447" s="1"/>
      <c r="E447" s="3"/>
      <c r="N447" s="1"/>
      <c r="O447" s="1"/>
      <c r="P447" s="1"/>
    </row>
    <row r="448" spans="2:16" x14ac:dyDescent="0.25">
      <c r="B448" s="1"/>
      <c r="C448" s="3"/>
      <c r="D448" s="1"/>
      <c r="E448" s="3"/>
      <c r="N448" s="1"/>
      <c r="O448" s="1"/>
      <c r="P448" s="1"/>
    </row>
    <row r="449" spans="2:16" x14ac:dyDescent="0.25">
      <c r="B449" s="1"/>
      <c r="C449" s="3"/>
      <c r="D449" s="1"/>
      <c r="E449" s="3"/>
      <c r="N449" s="1"/>
      <c r="O449" s="1"/>
      <c r="P449" s="1"/>
    </row>
    <row r="450" spans="2:16" x14ac:dyDescent="0.25">
      <c r="B450" s="1"/>
      <c r="C450" s="3"/>
      <c r="D450" s="1"/>
      <c r="E450" s="3"/>
      <c r="N450" s="1"/>
      <c r="O450" s="1"/>
      <c r="P450" s="1"/>
    </row>
    <row r="451" spans="2:16" x14ac:dyDescent="0.25">
      <c r="B451" s="1"/>
      <c r="C451" s="3"/>
      <c r="D451" s="1"/>
      <c r="E451" s="3"/>
      <c r="N451" s="1"/>
      <c r="O451" s="1"/>
      <c r="P451" s="1"/>
    </row>
    <row r="452" spans="2:16" x14ac:dyDescent="0.25">
      <c r="B452" s="1"/>
      <c r="C452" s="3"/>
      <c r="D452" s="1"/>
      <c r="E452" s="3"/>
      <c r="N452" s="1"/>
      <c r="O452" s="1"/>
      <c r="P452" s="1"/>
    </row>
    <row r="453" spans="2:16" x14ac:dyDescent="0.25">
      <c r="B453" s="1"/>
      <c r="C453" s="3"/>
      <c r="D453" s="1"/>
      <c r="E453" s="3"/>
      <c r="N453" s="1"/>
      <c r="O453" s="1"/>
      <c r="P453" s="1"/>
    </row>
    <row r="454" spans="2:16" x14ac:dyDescent="0.25">
      <c r="B454" s="1"/>
      <c r="C454" s="3"/>
      <c r="D454" s="1"/>
      <c r="E454" s="3"/>
      <c r="N454" s="1"/>
      <c r="O454" s="1"/>
      <c r="P454" s="1"/>
    </row>
    <row r="455" spans="2:16" x14ac:dyDescent="0.25">
      <c r="B455" s="1"/>
      <c r="C455" s="3"/>
      <c r="D455" s="1"/>
      <c r="E455" s="3"/>
      <c r="N455" s="1"/>
      <c r="O455" s="1"/>
      <c r="P455" s="1"/>
    </row>
    <row r="456" spans="2:16" x14ac:dyDescent="0.25">
      <c r="B456" s="1"/>
      <c r="C456" s="3"/>
      <c r="D456" s="1"/>
      <c r="E456" s="3"/>
      <c r="N456" s="1"/>
      <c r="O456" s="1"/>
      <c r="P456" s="1"/>
    </row>
    <row r="457" spans="2:16" x14ac:dyDescent="0.25">
      <c r="B457" s="1"/>
      <c r="C457" s="3"/>
      <c r="D457" s="1"/>
      <c r="E457" s="3"/>
      <c r="N457" s="1"/>
      <c r="O457" s="1"/>
      <c r="P457" s="1"/>
    </row>
    <row r="458" spans="2:16" x14ac:dyDescent="0.25">
      <c r="B458" s="1"/>
      <c r="C458" s="3"/>
      <c r="D458" s="1"/>
      <c r="E458" s="3"/>
      <c r="N458" s="1"/>
      <c r="O458" s="1"/>
      <c r="P458" s="1"/>
    </row>
    <row r="459" spans="2:16" x14ac:dyDescent="0.25">
      <c r="B459" s="1"/>
      <c r="C459" s="3"/>
      <c r="D459" s="1"/>
      <c r="E459" s="3"/>
      <c r="N459" s="1"/>
      <c r="O459" s="1"/>
      <c r="P459" s="1"/>
    </row>
    <row r="460" spans="2:16" x14ac:dyDescent="0.25">
      <c r="B460" s="1"/>
      <c r="C460" s="3"/>
      <c r="D460" s="1"/>
      <c r="E460" s="3"/>
      <c r="N460" s="1"/>
      <c r="O460" s="1"/>
      <c r="P460" s="1"/>
    </row>
    <row r="461" spans="2:16" x14ac:dyDescent="0.25">
      <c r="B461" s="1"/>
      <c r="C461" s="3"/>
      <c r="D461" s="1"/>
      <c r="E461" s="3"/>
      <c r="N461" s="1"/>
      <c r="O461" s="1"/>
      <c r="P461" s="1"/>
    </row>
    <row r="462" spans="2:16" x14ac:dyDescent="0.25">
      <c r="B462" s="1"/>
      <c r="C462" s="3"/>
      <c r="D462" s="1"/>
      <c r="E462" s="3"/>
      <c r="N462" s="1"/>
      <c r="O462" s="1"/>
      <c r="P462" s="1"/>
    </row>
    <row r="463" spans="2:16" x14ac:dyDescent="0.25">
      <c r="B463" s="1"/>
      <c r="C463" s="3"/>
      <c r="D463" s="1"/>
      <c r="E463" s="3"/>
      <c r="N463" s="1"/>
      <c r="O463" s="1"/>
      <c r="P463" s="1"/>
    </row>
    <row r="464" spans="2:16" x14ac:dyDescent="0.25">
      <c r="B464" s="1"/>
      <c r="C464" s="3"/>
      <c r="D464" s="1"/>
      <c r="E464" s="3"/>
      <c r="N464" s="1"/>
      <c r="O464" s="1"/>
      <c r="P464" s="1"/>
    </row>
    <row r="465" spans="2:16" x14ac:dyDescent="0.25">
      <c r="B465" s="1"/>
      <c r="C465" s="3"/>
      <c r="D465" s="1"/>
      <c r="E465" s="3"/>
      <c r="N465" s="1"/>
      <c r="O465" s="1"/>
      <c r="P465" s="1"/>
    </row>
    <row r="466" spans="2:16" x14ac:dyDescent="0.25">
      <c r="B466" s="1"/>
      <c r="C466" s="3"/>
      <c r="D466" s="1"/>
      <c r="E466" s="3"/>
      <c r="N466" s="1"/>
      <c r="O466" s="1"/>
      <c r="P466" s="1"/>
    </row>
    <row r="467" spans="2:16" x14ac:dyDescent="0.25">
      <c r="B467" s="1"/>
      <c r="C467" s="3"/>
      <c r="D467" s="1"/>
      <c r="E467" s="3"/>
      <c r="N467" s="1"/>
      <c r="O467" s="1"/>
      <c r="P467" s="1"/>
    </row>
    <row r="468" spans="2:16" x14ac:dyDescent="0.25">
      <c r="B468" s="1"/>
      <c r="C468" s="3"/>
      <c r="D468" s="1"/>
      <c r="E468" s="3"/>
      <c r="N468" s="1"/>
      <c r="O468" s="1"/>
      <c r="P468" s="1"/>
    </row>
    <row r="469" spans="2:16" x14ac:dyDescent="0.25">
      <c r="B469" s="1"/>
      <c r="C469" s="3"/>
      <c r="D469" s="1"/>
      <c r="E469" s="3"/>
      <c r="N469" s="1"/>
      <c r="O469" s="1"/>
      <c r="P469" s="1"/>
    </row>
    <row r="470" spans="2:16" x14ac:dyDescent="0.25">
      <c r="B470" s="1"/>
      <c r="C470" s="3"/>
      <c r="D470" s="1"/>
      <c r="E470" s="3"/>
      <c r="N470" s="1"/>
      <c r="O470" s="1"/>
      <c r="P470" s="1"/>
    </row>
    <row r="471" spans="2:16" x14ac:dyDescent="0.25">
      <c r="B471" s="1"/>
      <c r="C471" s="3"/>
      <c r="D471" s="1"/>
      <c r="E471" s="3"/>
      <c r="N471" s="1"/>
      <c r="O471" s="1"/>
      <c r="P471" s="1"/>
    </row>
    <row r="472" spans="2:16" x14ac:dyDescent="0.25">
      <c r="B472" s="1"/>
      <c r="C472" s="3"/>
      <c r="D472" s="1"/>
      <c r="E472" s="3"/>
      <c r="N472" s="1"/>
      <c r="O472" s="1"/>
      <c r="P472" s="1"/>
    </row>
    <row r="473" spans="2:16" x14ac:dyDescent="0.25">
      <c r="B473" s="1"/>
      <c r="C473" s="3"/>
      <c r="D473" s="1"/>
      <c r="E473" s="3"/>
      <c r="N473" s="1"/>
      <c r="O473" s="1"/>
      <c r="P473" s="1"/>
    </row>
    <row r="474" spans="2:16" x14ac:dyDescent="0.25">
      <c r="B474" s="1"/>
      <c r="C474" s="3"/>
      <c r="D474" s="1"/>
      <c r="E474" s="3"/>
      <c r="N474" s="1"/>
      <c r="O474" s="1"/>
      <c r="P474" s="1"/>
    </row>
    <row r="475" spans="2:16" x14ac:dyDescent="0.25">
      <c r="B475" s="1"/>
      <c r="C475" s="3"/>
      <c r="D475" s="1"/>
      <c r="E475" s="3"/>
      <c r="N475" s="1"/>
      <c r="O475" s="1"/>
      <c r="P475" s="1"/>
    </row>
    <row r="476" spans="2:16" x14ac:dyDescent="0.25">
      <c r="B476" s="1"/>
      <c r="C476" s="3"/>
      <c r="D476" s="1"/>
      <c r="E476" s="3"/>
      <c r="N476" s="1"/>
      <c r="O476" s="1"/>
      <c r="P476" s="1"/>
    </row>
    <row r="477" spans="2:16" x14ac:dyDescent="0.25">
      <c r="B477" s="1"/>
      <c r="C477" s="3"/>
      <c r="D477" s="1"/>
      <c r="E477" s="3"/>
      <c r="N477" s="1"/>
      <c r="O477" s="1"/>
      <c r="P477" s="1"/>
    </row>
    <row r="478" spans="2:16" x14ac:dyDescent="0.25">
      <c r="B478" s="1"/>
      <c r="C478" s="3"/>
      <c r="D478" s="1"/>
      <c r="E478" s="3"/>
      <c r="N478" s="1"/>
      <c r="O478" s="1"/>
      <c r="P478" s="1"/>
    </row>
    <row r="479" spans="2:16" x14ac:dyDescent="0.25">
      <c r="N479" s="1"/>
      <c r="O479" s="1"/>
      <c r="P479" s="1"/>
    </row>
    <row r="480" spans="2:16" x14ac:dyDescent="0.25">
      <c r="N480" s="1"/>
      <c r="O480" s="1"/>
      <c r="P480" s="1"/>
    </row>
    <row r="481" spans="14:16" x14ac:dyDescent="0.25">
      <c r="N481" s="1"/>
      <c r="O481" s="1"/>
      <c r="P481" s="1"/>
    </row>
  </sheetData>
  <mergeCells count="17">
    <mergeCell ref="N4:O4"/>
    <mergeCell ref="B1:L1"/>
    <mergeCell ref="N1:P1"/>
    <mergeCell ref="N2:O2"/>
    <mergeCell ref="B3:L3"/>
    <mergeCell ref="N3:O3"/>
    <mergeCell ref="B19:L19"/>
    <mergeCell ref="B22:L22"/>
    <mergeCell ref="B25:L25"/>
    <mergeCell ref="B26:I26"/>
    <mergeCell ref="N5:P5"/>
    <mergeCell ref="N6:P6"/>
    <mergeCell ref="B7:L7"/>
    <mergeCell ref="N13:P13"/>
    <mergeCell ref="N14:P14"/>
    <mergeCell ref="B14:L14"/>
    <mergeCell ref="N15:P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231F0-F3E2-4F00-95F5-5290AC5CFE19}">
  <dimension ref="A1:U317"/>
  <sheetViews>
    <sheetView zoomScale="120" zoomScaleNormal="120" workbookViewId="0">
      <selection activeCell="B1" sqref="B1:L1"/>
    </sheetView>
  </sheetViews>
  <sheetFormatPr defaultRowHeight="15" x14ac:dyDescent="0.25"/>
  <cols>
    <col min="1" max="1" width="0.85546875" style="91" customWidth="1"/>
    <col min="2" max="2" width="60.5703125" style="91" customWidth="1"/>
    <col min="3" max="3" width="11.85546875" style="129" customWidth="1"/>
    <col min="4" max="4" width="47.28515625" style="91" customWidth="1"/>
    <col min="5" max="5" width="15" style="129" customWidth="1"/>
    <col min="6" max="6" width="9.28515625" style="92" customWidth="1"/>
    <col min="7" max="7" width="9.42578125" style="92" customWidth="1"/>
    <col min="8" max="8" width="8.28515625" style="92" customWidth="1"/>
    <col min="9" max="9" width="8.5703125" style="92" customWidth="1"/>
    <col min="10" max="10" width="12.140625" style="92" customWidth="1"/>
    <col min="11" max="11" width="12.7109375" style="92" customWidth="1"/>
    <col min="12" max="12" width="11.140625" style="92" customWidth="1"/>
    <col min="13" max="13" width="0.85546875" style="92" customWidth="1"/>
    <col min="14" max="15" width="10.7109375" style="91" customWidth="1"/>
    <col min="16" max="16384" width="9.140625" style="91"/>
  </cols>
  <sheetData>
    <row r="1" spans="1:16" ht="21" x14ac:dyDescent="0.35">
      <c r="B1" s="278" t="s">
        <v>98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6" ht="30" customHeight="1" x14ac:dyDescent="0.25">
      <c r="A2" s="93"/>
      <c r="B2" s="94" t="s">
        <v>63</v>
      </c>
      <c r="C2" s="94" t="s">
        <v>1</v>
      </c>
      <c r="D2" s="94" t="s">
        <v>57</v>
      </c>
      <c r="E2" s="95" t="s">
        <v>130</v>
      </c>
      <c r="F2" s="94" t="s">
        <v>70</v>
      </c>
      <c r="G2" s="94" t="s">
        <v>14</v>
      </c>
      <c r="H2" s="95" t="s">
        <v>40</v>
      </c>
      <c r="I2" s="95" t="s">
        <v>133</v>
      </c>
      <c r="J2" s="95" t="s">
        <v>15</v>
      </c>
      <c r="K2" s="95" t="s">
        <v>16</v>
      </c>
      <c r="L2" s="95" t="s">
        <v>17</v>
      </c>
      <c r="M2" s="279"/>
      <c r="N2" s="280"/>
      <c r="O2" s="280"/>
      <c r="P2" s="280"/>
    </row>
    <row r="3" spans="1:16" ht="15.75" customHeight="1" x14ac:dyDescent="0.25">
      <c r="A3" s="96"/>
      <c r="B3" s="97" t="s">
        <v>131</v>
      </c>
      <c r="C3" s="281"/>
      <c r="D3" s="281"/>
      <c r="E3" s="281"/>
      <c r="F3" s="281"/>
      <c r="G3" s="281"/>
      <c r="H3" s="281"/>
      <c r="I3" s="281"/>
      <c r="J3" s="281"/>
      <c r="K3" s="281"/>
      <c r="L3" s="282"/>
      <c r="M3" s="279"/>
      <c r="N3" s="280"/>
      <c r="O3" s="280"/>
      <c r="P3" s="280"/>
    </row>
    <row r="4" spans="1:16" ht="15.75" customHeight="1" x14ac:dyDescent="0.25">
      <c r="A4" s="96"/>
      <c r="B4" s="98"/>
      <c r="C4" s="99"/>
      <c r="D4" s="100"/>
      <c r="E4" s="101">
        <f t="shared" ref="E4:E9" si="0">G4*H4</f>
        <v>0</v>
      </c>
      <c r="F4" s="102" t="e">
        <f>(E4/C24)</f>
        <v>#DIV/0!</v>
      </c>
      <c r="G4" s="103"/>
      <c r="H4" s="104"/>
      <c r="I4" s="102" t="e">
        <f t="shared" ref="I4:I9" si="1">(J4/H4)</f>
        <v>#DIV/0!</v>
      </c>
      <c r="J4" s="104"/>
      <c r="K4" s="104">
        <f t="shared" ref="K4:K9" si="2">G4*J4</f>
        <v>0</v>
      </c>
      <c r="L4" s="104">
        <f t="shared" ref="L4" si="3">K4/12</f>
        <v>0</v>
      </c>
      <c r="M4" s="279"/>
      <c r="N4" s="280"/>
      <c r="O4" s="280"/>
      <c r="P4" s="280"/>
    </row>
    <row r="5" spans="1:16" ht="15.75" customHeight="1" x14ac:dyDescent="0.25">
      <c r="A5" s="96"/>
      <c r="B5" s="105"/>
      <c r="C5" s="99"/>
      <c r="D5" s="100"/>
      <c r="E5" s="101">
        <f t="shared" si="0"/>
        <v>0</v>
      </c>
      <c r="F5" s="102" t="e">
        <f>(E5/C24)</f>
        <v>#DIV/0!</v>
      </c>
      <c r="G5" s="103"/>
      <c r="H5" s="104"/>
      <c r="I5" s="102" t="e">
        <f t="shared" si="1"/>
        <v>#DIV/0!</v>
      </c>
      <c r="J5" s="104"/>
      <c r="K5" s="104">
        <f t="shared" si="2"/>
        <v>0</v>
      </c>
      <c r="L5" s="104">
        <f>K5/12</f>
        <v>0</v>
      </c>
      <c r="M5" s="279"/>
      <c r="N5" s="280"/>
      <c r="O5" s="280"/>
      <c r="P5" s="280"/>
    </row>
    <row r="6" spans="1:16" ht="15.75" customHeight="1" x14ac:dyDescent="0.25">
      <c r="A6" s="96"/>
      <c r="B6" s="105"/>
      <c r="C6" s="99"/>
      <c r="D6" s="100"/>
      <c r="E6" s="101">
        <f t="shared" si="0"/>
        <v>0</v>
      </c>
      <c r="F6" s="102" t="e">
        <f>(E6/C24)</f>
        <v>#DIV/0!</v>
      </c>
      <c r="G6" s="103"/>
      <c r="H6" s="104"/>
      <c r="I6" s="102" t="e">
        <f t="shared" si="1"/>
        <v>#DIV/0!</v>
      </c>
      <c r="J6" s="104"/>
      <c r="K6" s="104">
        <f t="shared" si="2"/>
        <v>0</v>
      </c>
      <c r="L6" s="104">
        <f>K6/12</f>
        <v>0</v>
      </c>
      <c r="M6" s="279"/>
      <c r="N6" s="280"/>
      <c r="O6" s="280"/>
      <c r="P6" s="280"/>
    </row>
    <row r="7" spans="1:16" ht="15.95" customHeight="1" x14ac:dyDescent="0.25">
      <c r="A7" s="96"/>
      <c r="B7" s="98"/>
      <c r="C7" s="99"/>
      <c r="D7" s="100"/>
      <c r="E7" s="101">
        <f t="shared" si="0"/>
        <v>0</v>
      </c>
      <c r="F7" s="102" t="e">
        <f>(E7/C24)</f>
        <v>#DIV/0!</v>
      </c>
      <c r="G7" s="103"/>
      <c r="H7" s="104"/>
      <c r="I7" s="102" t="e">
        <f t="shared" si="1"/>
        <v>#DIV/0!</v>
      </c>
      <c r="J7" s="104"/>
      <c r="K7" s="104">
        <f t="shared" si="2"/>
        <v>0</v>
      </c>
      <c r="L7" s="104">
        <f>K7/12</f>
        <v>0</v>
      </c>
      <c r="M7" s="279"/>
      <c r="N7" s="280"/>
      <c r="O7" s="280"/>
      <c r="P7" s="280"/>
    </row>
    <row r="8" spans="1:16" ht="15.95" customHeight="1" x14ac:dyDescent="0.25">
      <c r="A8" s="96"/>
      <c r="B8" s="98"/>
      <c r="C8" s="99"/>
      <c r="D8" s="100"/>
      <c r="E8" s="101">
        <f>G8*H8</f>
        <v>0</v>
      </c>
      <c r="F8" s="102" t="e">
        <f>(E8/C24)</f>
        <v>#DIV/0!</v>
      </c>
      <c r="G8" s="103"/>
      <c r="H8" s="104"/>
      <c r="I8" s="102" t="e">
        <f>(J8/H8)</f>
        <v>#DIV/0!</v>
      </c>
      <c r="J8" s="104"/>
      <c r="K8" s="104">
        <f>G8*J8</f>
        <v>0</v>
      </c>
      <c r="L8" s="104">
        <f>K8/12</f>
        <v>0</v>
      </c>
      <c r="M8" s="279"/>
      <c r="N8" s="280"/>
      <c r="O8" s="280"/>
      <c r="P8" s="280"/>
    </row>
    <row r="9" spans="1:16" ht="15.95" customHeight="1" x14ac:dyDescent="0.25">
      <c r="A9" s="96"/>
      <c r="B9" s="106"/>
      <c r="C9" s="107"/>
      <c r="D9" s="100"/>
      <c r="E9" s="101">
        <f t="shared" si="0"/>
        <v>0</v>
      </c>
      <c r="F9" s="102" t="e">
        <f>(E9/C24)</f>
        <v>#DIV/0!</v>
      </c>
      <c r="G9" s="103"/>
      <c r="H9" s="104"/>
      <c r="I9" s="102" t="e">
        <f t="shared" si="1"/>
        <v>#DIV/0!</v>
      </c>
      <c r="J9" s="104"/>
      <c r="K9" s="104">
        <f t="shared" si="2"/>
        <v>0</v>
      </c>
      <c r="L9" s="104">
        <f>K9/12</f>
        <v>0</v>
      </c>
      <c r="M9" s="279"/>
      <c r="N9" s="280"/>
      <c r="O9" s="280"/>
      <c r="P9" s="280"/>
    </row>
    <row r="10" spans="1:16" ht="15.95" customHeight="1" x14ac:dyDescent="0.25">
      <c r="A10" s="96"/>
      <c r="B10" s="97" t="s">
        <v>132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2"/>
      <c r="M10" s="279"/>
      <c r="N10" s="280"/>
      <c r="O10" s="280"/>
      <c r="P10" s="280"/>
    </row>
    <row r="11" spans="1:16" ht="15.95" customHeight="1" x14ac:dyDescent="0.25">
      <c r="A11" s="96"/>
      <c r="B11" s="108"/>
      <c r="C11" s="99"/>
      <c r="D11" s="100"/>
      <c r="E11" s="101">
        <f t="shared" ref="E11:E14" si="4">G11*H11</f>
        <v>0</v>
      </c>
      <c r="F11" s="102" t="e">
        <f>(E11/C24)</f>
        <v>#DIV/0!</v>
      </c>
      <c r="G11" s="103"/>
      <c r="H11" s="104"/>
      <c r="I11" s="102" t="e">
        <f t="shared" ref="I11" si="5">(J11/H11)</f>
        <v>#DIV/0!</v>
      </c>
      <c r="J11" s="104"/>
      <c r="K11" s="104">
        <f t="shared" ref="K11" si="6">G11*J11</f>
        <v>0</v>
      </c>
      <c r="L11" s="104">
        <f t="shared" ref="L11" si="7">K11/12</f>
        <v>0</v>
      </c>
      <c r="M11" s="279"/>
      <c r="N11" s="280"/>
      <c r="O11" s="280"/>
      <c r="P11" s="280"/>
    </row>
    <row r="12" spans="1:16" ht="15.95" customHeight="1" x14ac:dyDescent="0.25">
      <c r="A12" s="96"/>
      <c r="B12" s="100"/>
      <c r="C12" s="107"/>
      <c r="D12" s="100"/>
      <c r="E12" s="101">
        <f>G12*H12</f>
        <v>0</v>
      </c>
      <c r="F12" s="102" t="e">
        <f>(E12/C24)</f>
        <v>#DIV/0!</v>
      </c>
      <c r="G12" s="103"/>
      <c r="H12" s="104"/>
      <c r="I12" s="102" t="e">
        <f>(J12/H12)</f>
        <v>#DIV/0!</v>
      </c>
      <c r="J12" s="104"/>
      <c r="K12" s="104">
        <f>G12*J12</f>
        <v>0</v>
      </c>
      <c r="L12" s="104">
        <f>K12/12</f>
        <v>0</v>
      </c>
      <c r="M12" s="279"/>
      <c r="N12" s="280"/>
      <c r="O12" s="280"/>
      <c r="P12" s="280"/>
    </row>
    <row r="13" spans="1:16" ht="15.95" customHeight="1" x14ac:dyDescent="0.25">
      <c r="A13" s="96"/>
      <c r="B13" s="100"/>
      <c r="C13" s="107"/>
      <c r="D13" s="106"/>
      <c r="E13" s="101">
        <f>G13*H13</f>
        <v>0</v>
      </c>
      <c r="F13" s="102" t="e">
        <f>(E13/C24)</f>
        <v>#DIV/0!</v>
      </c>
      <c r="G13" s="103"/>
      <c r="H13" s="104"/>
      <c r="I13" s="102" t="e">
        <f>(J13/H13)</f>
        <v>#DIV/0!</v>
      </c>
      <c r="J13" s="104"/>
      <c r="K13" s="104">
        <f>G13*J13</f>
        <v>0</v>
      </c>
      <c r="L13" s="104">
        <f>K13/12</f>
        <v>0</v>
      </c>
      <c r="M13" s="279"/>
      <c r="N13" s="280"/>
      <c r="O13" s="280"/>
      <c r="P13" s="280"/>
    </row>
    <row r="14" spans="1:16" ht="15.95" customHeight="1" x14ac:dyDescent="0.25">
      <c r="A14" s="96"/>
      <c r="B14" s="100"/>
      <c r="C14" s="107"/>
      <c r="D14" s="106"/>
      <c r="E14" s="101">
        <f t="shared" si="4"/>
        <v>0</v>
      </c>
      <c r="F14" s="102" t="e">
        <f>(E14/C24)</f>
        <v>#DIV/0!</v>
      </c>
      <c r="G14" s="103"/>
      <c r="H14" s="104"/>
      <c r="I14" s="102" t="e">
        <f t="shared" ref="I14" si="8">(J14/H14)</f>
        <v>#DIV/0!</v>
      </c>
      <c r="J14" s="104"/>
      <c r="K14" s="104">
        <f t="shared" ref="K14" si="9">G14*J14</f>
        <v>0</v>
      </c>
      <c r="L14" s="104">
        <f t="shared" ref="L14" si="10">K14/12</f>
        <v>0</v>
      </c>
      <c r="M14" s="279"/>
      <c r="N14" s="280"/>
      <c r="O14" s="280"/>
      <c r="P14" s="280"/>
    </row>
    <row r="15" spans="1:16" ht="15.95" customHeight="1" x14ac:dyDescent="0.25">
      <c r="A15" s="96"/>
      <c r="B15" s="100"/>
      <c r="C15" s="107"/>
      <c r="D15" s="100"/>
      <c r="E15" s="101">
        <f>G15*H15</f>
        <v>0</v>
      </c>
      <c r="F15" s="102" t="e">
        <f>(E15/C24)</f>
        <v>#DIV/0!</v>
      </c>
      <c r="G15" s="103"/>
      <c r="H15" s="104"/>
      <c r="I15" s="102" t="e">
        <f>(J15/H15)</f>
        <v>#DIV/0!</v>
      </c>
      <c r="J15" s="104"/>
      <c r="K15" s="104">
        <f>G15*J15</f>
        <v>0</v>
      </c>
      <c r="L15" s="104">
        <f>K15/12</f>
        <v>0</v>
      </c>
      <c r="M15" s="279"/>
      <c r="N15" s="280"/>
      <c r="O15" s="280"/>
      <c r="P15" s="280"/>
    </row>
    <row r="16" spans="1:16" ht="15.95" customHeight="1" x14ac:dyDescent="0.25">
      <c r="A16" s="96"/>
      <c r="B16" s="100"/>
      <c r="C16" s="107"/>
      <c r="D16" s="106"/>
      <c r="E16" s="101">
        <f>G16*H16</f>
        <v>0</v>
      </c>
      <c r="F16" s="102" t="e">
        <f>(E16/C24)</f>
        <v>#DIV/0!</v>
      </c>
      <c r="G16" s="103"/>
      <c r="H16" s="104"/>
      <c r="I16" s="102" t="e">
        <f>(J16/H16)</f>
        <v>#DIV/0!</v>
      </c>
      <c r="J16" s="104"/>
      <c r="K16" s="104">
        <f>G16*J16</f>
        <v>0</v>
      </c>
      <c r="L16" s="104">
        <f>K16/12</f>
        <v>0</v>
      </c>
      <c r="M16" s="279"/>
      <c r="N16" s="280"/>
      <c r="O16" s="280"/>
      <c r="P16" s="280"/>
    </row>
    <row r="17" spans="1:21" ht="15.95" customHeight="1" x14ac:dyDescent="0.25">
      <c r="A17" s="96"/>
      <c r="B17" s="100"/>
      <c r="C17" s="107"/>
      <c r="D17" s="100"/>
      <c r="E17" s="101">
        <f>G17*H17</f>
        <v>0</v>
      </c>
      <c r="F17" s="102" t="e">
        <f>(E17/C24)</f>
        <v>#DIV/0!</v>
      </c>
      <c r="G17" s="103"/>
      <c r="H17" s="104"/>
      <c r="I17" s="102" t="e">
        <f>(J17/H17)</f>
        <v>#DIV/0!</v>
      </c>
      <c r="J17" s="104"/>
      <c r="K17" s="104">
        <f>G17*J17</f>
        <v>0</v>
      </c>
      <c r="L17" s="104">
        <f>K17/12</f>
        <v>0</v>
      </c>
      <c r="M17" s="279"/>
      <c r="N17" s="280"/>
      <c r="O17" s="280"/>
      <c r="P17" s="280"/>
    </row>
    <row r="18" spans="1:21" ht="15.95" customHeight="1" x14ac:dyDescent="0.25">
      <c r="A18" s="96"/>
      <c r="B18" s="100"/>
      <c r="C18" s="107"/>
      <c r="D18" s="100"/>
      <c r="E18" s="101">
        <f>G18*H18</f>
        <v>0</v>
      </c>
      <c r="F18" s="102" t="e">
        <f>(E18/C24)</f>
        <v>#DIV/0!</v>
      </c>
      <c r="G18" s="103"/>
      <c r="H18" s="104"/>
      <c r="I18" s="102" t="e">
        <f>(J18/H18)</f>
        <v>#DIV/0!</v>
      </c>
      <c r="J18" s="104"/>
      <c r="K18" s="104">
        <f>G18*J18</f>
        <v>0</v>
      </c>
      <c r="L18" s="104">
        <f>K18/12</f>
        <v>0</v>
      </c>
      <c r="M18" s="279"/>
      <c r="N18" s="280"/>
      <c r="O18" s="280"/>
      <c r="P18" s="280"/>
    </row>
    <row r="19" spans="1:21" ht="15.95" customHeight="1" x14ac:dyDescent="0.25">
      <c r="A19" s="96"/>
      <c r="B19" s="100"/>
      <c r="C19" s="107"/>
      <c r="D19" s="100"/>
      <c r="E19" s="101">
        <f t="shared" ref="E19" si="11">G19*H19</f>
        <v>0</v>
      </c>
      <c r="F19" s="102" t="e">
        <f>(E19/C24)</f>
        <v>#DIV/0!</v>
      </c>
      <c r="G19" s="103"/>
      <c r="H19" s="104"/>
      <c r="I19" s="102" t="e">
        <f t="shared" ref="I19" si="12">(J19/H19)</f>
        <v>#DIV/0!</v>
      </c>
      <c r="J19" s="104"/>
      <c r="K19" s="104">
        <f t="shared" ref="K19" si="13">G19*J19</f>
        <v>0</v>
      </c>
      <c r="L19" s="104">
        <f t="shared" ref="L19" si="14">K19/12</f>
        <v>0</v>
      </c>
      <c r="M19" s="279"/>
      <c r="N19" s="280"/>
      <c r="O19" s="280"/>
      <c r="P19" s="280"/>
    </row>
    <row r="20" spans="1:21" ht="15.95" customHeight="1" x14ac:dyDescent="0.25">
      <c r="A20" s="96"/>
      <c r="B20" s="97" t="s">
        <v>146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2"/>
      <c r="M20" s="279"/>
      <c r="N20" s="280"/>
      <c r="O20" s="280"/>
      <c r="P20" s="280"/>
    </row>
    <row r="21" spans="1:21" ht="15.95" customHeight="1" x14ac:dyDescent="0.25">
      <c r="A21" s="96"/>
      <c r="B21" s="100"/>
      <c r="C21" s="107"/>
      <c r="D21" s="100"/>
      <c r="E21" s="101">
        <f>G21*H21</f>
        <v>0</v>
      </c>
      <c r="F21" s="102" t="e">
        <f>(E21/C24)</f>
        <v>#DIV/0!</v>
      </c>
      <c r="G21" s="103"/>
      <c r="H21" s="104"/>
      <c r="I21" s="102" t="e">
        <f>(J21/H21)</f>
        <v>#DIV/0!</v>
      </c>
      <c r="J21" s="104"/>
      <c r="K21" s="104">
        <f>G21*J21</f>
        <v>0</v>
      </c>
      <c r="L21" s="104">
        <f>K21/12</f>
        <v>0</v>
      </c>
      <c r="M21" s="279"/>
      <c r="N21" s="280"/>
      <c r="O21" s="280"/>
      <c r="P21" s="280"/>
    </row>
    <row r="22" spans="1:21" ht="15.95" customHeight="1" x14ac:dyDescent="0.25">
      <c r="A22" s="96"/>
      <c r="B22" s="100"/>
      <c r="C22" s="107"/>
      <c r="D22" s="100"/>
      <c r="E22" s="101">
        <f>G22*H22</f>
        <v>0</v>
      </c>
      <c r="F22" s="102" t="e">
        <f>(E22/C24)</f>
        <v>#DIV/0!</v>
      </c>
      <c r="G22" s="103"/>
      <c r="H22" s="104"/>
      <c r="I22" s="102" t="e">
        <f>(J22/H22)</f>
        <v>#DIV/0!</v>
      </c>
      <c r="J22" s="104"/>
      <c r="K22" s="104">
        <f>G22*J22</f>
        <v>0</v>
      </c>
      <c r="L22" s="104">
        <f>K22/12</f>
        <v>0</v>
      </c>
      <c r="M22" s="279"/>
      <c r="N22" s="280"/>
      <c r="O22" s="280"/>
      <c r="P22" s="280"/>
    </row>
    <row r="23" spans="1:21" ht="15.95" customHeight="1" x14ac:dyDescent="0.3">
      <c r="A23" s="96"/>
      <c r="B23" s="283" t="s">
        <v>67</v>
      </c>
      <c r="C23" s="284"/>
      <c r="D23" s="283" t="s">
        <v>147</v>
      </c>
      <c r="E23" s="284"/>
      <c r="F23" s="109"/>
      <c r="G23" s="110"/>
      <c r="H23" s="110"/>
      <c r="I23" s="110"/>
      <c r="J23" s="110"/>
      <c r="K23" s="110"/>
      <c r="L23" s="111"/>
      <c r="M23" s="279"/>
      <c r="N23" s="280"/>
      <c r="O23" s="280"/>
      <c r="P23" s="280"/>
    </row>
    <row r="24" spans="1:21" ht="15.95" customHeight="1" x14ac:dyDescent="0.3">
      <c r="A24" s="96"/>
      <c r="B24" s="112" t="s">
        <v>101</v>
      </c>
      <c r="C24" s="113">
        <f>SUM(E4:E22)</f>
        <v>0</v>
      </c>
      <c r="D24" s="112" t="s">
        <v>129</v>
      </c>
      <c r="E24" s="114" t="e">
        <f>E25/C24</f>
        <v>#DIV/0!</v>
      </c>
      <c r="F24" s="115"/>
      <c r="G24" s="116"/>
      <c r="H24" s="116"/>
      <c r="I24" s="116"/>
      <c r="J24" s="116"/>
      <c r="K24" s="116"/>
      <c r="L24" s="117"/>
      <c r="M24" s="279"/>
      <c r="N24" s="280"/>
      <c r="O24" s="280"/>
      <c r="P24" s="280"/>
    </row>
    <row r="25" spans="1:21" ht="15.95" customHeight="1" x14ac:dyDescent="0.3">
      <c r="A25" s="96"/>
      <c r="B25" s="112" t="s">
        <v>96</v>
      </c>
      <c r="C25" s="113"/>
      <c r="D25" s="112" t="s">
        <v>148</v>
      </c>
      <c r="E25" s="118">
        <f>SUM(K4:K22)</f>
        <v>0</v>
      </c>
      <c r="F25" s="115"/>
      <c r="G25" s="116"/>
      <c r="H25" s="116"/>
      <c r="I25" s="116"/>
      <c r="J25" s="116"/>
      <c r="K25" s="116"/>
      <c r="L25" s="117"/>
      <c r="M25" s="279"/>
      <c r="N25" s="280"/>
      <c r="O25" s="280"/>
      <c r="P25" s="280"/>
    </row>
    <row r="26" spans="1:21" ht="15.95" customHeight="1" x14ac:dyDescent="0.3">
      <c r="A26" s="96"/>
      <c r="B26" s="119" t="s">
        <v>107</v>
      </c>
      <c r="C26" s="120" t="e">
        <f>((C25/C24)-1)</f>
        <v>#DIV/0!</v>
      </c>
      <c r="D26" s="119" t="s">
        <v>149</v>
      </c>
      <c r="E26" s="121">
        <f>E25/12</f>
        <v>0</v>
      </c>
      <c r="F26" s="115"/>
      <c r="G26" s="116"/>
      <c r="H26" s="116"/>
      <c r="I26" s="116"/>
      <c r="J26" s="116"/>
      <c r="K26" s="116"/>
      <c r="L26" s="117"/>
      <c r="M26" s="279"/>
      <c r="N26" s="280"/>
      <c r="O26" s="280"/>
      <c r="P26" s="280"/>
    </row>
    <row r="27" spans="1:21" ht="15.95" customHeight="1" x14ac:dyDescent="0.3">
      <c r="A27" s="96"/>
      <c r="B27" s="122"/>
      <c r="C27" s="123"/>
      <c r="D27" s="123"/>
      <c r="E27" s="124"/>
      <c r="F27" s="125"/>
      <c r="G27" s="126"/>
      <c r="H27" s="126"/>
      <c r="I27" s="126"/>
      <c r="J27" s="126"/>
      <c r="K27" s="126"/>
      <c r="L27" s="127"/>
      <c r="M27" s="279"/>
      <c r="N27" s="280"/>
      <c r="O27" s="280"/>
      <c r="P27" s="280"/>
    </row>
    <row r="28" spans="1:21" s="92" customFormat="1" x14ac:dyDescent="0.25">
      <c r="A28" s="91"/>
      <c r="B28" s="128"/>
      <c r="D28" s="128"/>
      <c r="N28" s="91"/>
      <c r="O28" s="91"/>
      <c r="P28" s="91"/>
      <c r="Q28" s="91"/>
      <c r="R28" s="91"/>
      <c r="S28" s="91"/>
      <c r="T28" s="91"/>
      <c r="U28" s="91"/>
    </row>
    <row r="29" spans="1:21" s="92" customFormat="1" x14ac:dyDescent="0.25">
      <c r="A29" s="91"/>
      <c r="B29" s="128"/>
      <c r="D29" s="128"/>
      <c r="N29" s="91"/>
      <c r="O29" s="91"/>
      <c r="P29" s="91"/>
      <c r="Q29" s="91"/>
      <c r="R29" s="91"/>
      <c r="S29" s="91"/>
      <c r="T29" s="91"/>
      <c r="U29" s="91"/>
    </row>
    <row r="30" spans="1:21" s="92" customFormat="1" x14ac:dyDescent="0.25">
      <c r="A30" s="91"/>
      <c r="B30" s="128"/>
      <c r="D30" s="128"/>
      <c r="N30" s="91"/>
      <c r="O30" s="91"/>
      <c r="P30" s="91"/>
      <c r="Q30" s="91"/>
      <c r="R30" s="91"/>
      <c r="S30" s="91"/>
      <c r="T30" s="91"/>
      <c r="U30" s="91"/>
    </row>
    <row r="31" spans="1:21" s="92" customFormat="1" x14ac:dyDescent="0.25">
      <c r="A31" s="91"/>
      <c r="B31" s="128"/>
      <c r="D31" s="128"/>
      <c r="N31" s="91"/>
      <c r="O31" s="91"/>
      <c r="P31" s="91"/>
      <c r="Q31" s="91"/>
      <c r="R31" s="91"/>
      <c r="S31" s="91"/>
      <c r="T31" s="91"/>
      <c r="U31" s="91"/>
    </row>
    <row r="32" spans="1:21" s="92" customFormat="1" x14ac:dyDescent="0.25">
      <c r="A32" s="91"/>
      <c r="B32" s="128"/>
      <c r="D32" s="128"/>
      <c r="N32" s="91"/>
      <c r="O32" s="91"/>
      <c r="P32" s="91"/>
      <c r="Q32" s="91"/>
      <c r="R32" s="91"/>
      <c r="S32" s="91"/>
      <c r="T32" s="91"/>
      <c r="U32" s="91"/>
    </row>
    <row r="33" spans="1:21" s="92" customFormat="1" x14ac:dyDescent="0.25">
      <c r="A33" s="91"/>
      <c r="B33" s="128"/>
      <c r="D33" s="128"/>
      <c r="N33" s="91"/>
      <c r="O33" s="91"/>
      <c r="P33" s="91"/>
      <c r="Q33" s="91"/>
      <c r="R33" s="91"/>
      <c r="S33" s="91"/>
      <c r="T33" s="91"/>
      <c r="U33" s="91"/>
    </row>
    <row r="34" spans="1:21" s="92" customFormat="1" x14ac:dyDescent="0.25">
      <c r="A34" s="91"/>
      <c r="B34" s="128"/>
      <c r="D34" s="128"/>
      <c r="N34" s="91"/>
      <c r="O34" s="91"/>
      <c r="P34" s="91"/>
      <c r="Q34" s="91"/>
      <c r="R34" s="91"/>
      <c r="S34" s="91"/>
      <c r="T34" s="91"/>
      <c r="U34" s="91"/>
    </row>
    <row r="35" spans="1:21" s="92" customFormat="1" x14ac:dyDescent="0.25">
      <c r="A35" s="91"/>
      <c r="B35" s="128"/>
      <c r="D35" s="128"/>
      <c r="N35" s="91"/>
      <c r="O35" s="91"/>
      <c r="P35" s="91"/>
      <c r="Q35" s="91"/>
      <c r="R35" s="91"/>
      <c r="S35" s="91"/>
      <c r="T35" s="91"/>
      <c r="U35" s="91"/>
    </row>
    <row r="36" spans="1:21" s="92" customFormat="1" x14ac:dyDescent="0.25">
      <c r="A36" s="91"/>
      <c r="B36" s="128"/>
      <c r="D36" s="128"/>
      <c r="N36" s="91"/>
      <c r="O36" s="91"/>
      <c r="P36" s="91"/>
      <c r="Q36" s="91"/>
      <c r="R36" s="91"/>
      <c r="S36" s="91"/>
      <c r="T36" s="91"/>
      <c r="U36" s="91"/>
    </row>
    <row r="37" spans="1:21" s="92" customFormat="1" x14ac:dyDescent="0.25">
      <c r="A37" s="91"/>
      <c r="B37" s="128"/>
      <c r="D37" s="128"/>
      <c r="N37" s="91"/>
      <c r="O37" s="91"/>
      <c r="P37" s="91"/>
      <c r="Q37" s="91"/>
      <c r="R37" s="91"/>
      <c r="S37" s="91"/>
      <c r="T37" s="91"/>
      <c r="U37" s="91"/>
    </row>
    <row r="38" spans="1:21" s="92" customFormat="1" x14ac:dyDescent="0.25">
      <c r="A38" s="91"/>
      <c r="B38" s="128"/>
      <c r="D38" s="128"/>
      <c r="N38" s="91"/>
      <c r="O38" s="91"/>
      <c r="P38" s="91"/>
      <c r="Q38" s="91"/>
      <c r="R38" s="91"/>
      <c r="S38" s="91"/>
      <c r="T38" s="91"/>
      <c r="U38" s="91"/>
    </row>
    <row r="39" spans="1:21" s="92" customFormat="1" x14ac:dyDescent="0.25">
      <c r="A39" s="91"/>
      <c r="B39" s="128"/>
      <c r="D39" s="128"/>
      <c r="N39" s="91"/>
      <c r="O39" s="91"/>
      <c r="P39" s="91"/>
      <c r="Q39" s="91"/>
      <c r="R39" s="91"/>
      <c r="S39" s="91"/>
      <c r="T39" s="91"/>
      <c r="U39" s="91"/>
    </row>
    <row r="40" spans="1:21" s="92" customFormat="1" x14ac:dyDescent="0.25">
      <c r="A40" s="91"/>
      <c r="B40" s="128"/>
      <c r="D40" s="128"/>
      <c r="N40" s="91"/>
      <c r="O40" s="91"/>
      <c r="P40" s="91"/>
      <c r="Q40" s="91"/>
      <c r="R40" s="91"/>
      <c r="S40" s="91"/>
      <c r="T40" s="91"/>
      <c r="U40" s="91"/>
    </row>
    <row r="41" spans="1:21" s="92" customFormat="1" x14ac:dyDescent="0.25">
      <c r="A41" s="91"/>
      <c r="B41" s="128"/>
      <c r="D41" s="128"/>
      <c r="N41" s="91"/>
      <c r="O41" s="91"/>
      <c r="P41" s="91"/>
      <c r="Q41" s="91"/>
      <c r="R41" s="91"/>
      <c r="S41" s="91"/>
      <c r="T41" s="91"/>
      <c r="U41" s="91"/>
    </row>
    <row r="42" spans="1:21" s="92" customFormat="1" x14ac:dyDescent="0.25">
      <c r="A42" s="91"/>
      <c r="B42" s="128"/>
      <c r="D42" s="128"/>
      <c r="N42" s="91"/>
      <c r="O42" s="91"/>
      <c r="P42" s="91"/>
      <c r="Q42" s="91"/>
      <c r="R42" s="91"/>
      <c r="S42" s="91"/>
      <c r="T42" s="91"/>
      <c r="U42" s="91"/>
    </row>
    <row r="43" spans="1:21" s="92" customFormat="1" x14ac:dyDescent="0.25">
      <c r="A43" s="91"/>
      <c r="B43" s="128"/>
      <c r="D43" s="128"/>
      <c r="N43" s="91"/>
      <c r="O43" s="91"/>
      <c r="P43" s="91"/>
      <c r="Q43" s="91"/>
      <c r="R43" s="91"/>
      <c r="S43" s="91"/>
      <c r="T43" s="91"/>
      <c r="U43" s="91"/>
    </row>
    <row r="44" spans="1:21" s="92" customFormat="1" x14ac:dyDescent="0.25">
      <c r="A44" s="91"/>
      <c r="B44" s="128"/>
      <c r="D44" s="128"/>
      <c r="N44" s="91"/>
      <c r="O44" s="91"/>
      <c r="P44" s="91"/>
      <c r="Q44" s="91"/>
      <c r="R44" s="91"/>
      <c r="S44" s="91"/>
      <c r="T44" s="91"/>
      <c r="U44" s="91"/>
    </row>
    <row r="45" spans="1:21" s="92" customFormat="1" x14ac:dyDescent="0.25">
      <c r="A45" s="91"/>
      <c r="B45" s="128"/>
      <c r="D45" s="128"/>
      <c r="N45" s="91"/>
      <c r="O45" s="91"/>
      <c r="P45" s="91"/>
      <c r="Q45" s="91"/>
      <c r="R45" s="91"/>
      <c r="S45" s="91"/>
      <c r="T45" s="91"/>
      <c r="U45" s="91"/>
    </row>
    <row r="46" spans="1:21" s="92" customFormat="1" x14ac:dyDescent="0.25">
      <c r="A46" s="91"/>
      <c r="B46" s="128"/>
      <c r="D46" s="128"/>
      <c r="N46" s="91"/>
      <c r="O46" s="91"/>
      <c r="P46" s="91"/>
      <c r="Q46" s="91"/>
      <c r="R46" s="91"/>
      <c r="S46" s="91"/>
      <c r="T46" s="91"/>
      <c r="U46" s="91"/>
    </row>
    <row r="47" spans="1:21" s="92" customFormat="1" x14ac:dyDescent="0.25">
      <c r="A47" s="91"/>
      <c r="B47" s="128"/>
      <c r="D47" s="128"/>
      <c r="N47" s="91"/>
      <c r="O47" s="91"/>
      <c r="P47" s="91"/>
      <c r="Q47" s="91"/>
      <c r="R47" s="91"/>
      <c r="S47" s="91"/>
      <c r="T47" s="91"/>
      <c r="U47" s="91"/>
    </row>
    <row r="48" spans="1:21" s="92" customFormat="1" x14ac:dyDescent="0.25">
      <c r="A48" s="91"/>
      <c r="B48" s="128"/>
      <c r="D48" s="128"/>
      <c r="N48" s="91"/>
      <c r="O48" s="91"/>
      <c r="P48" s="91"/>
      <c r="Q48" s="91"/>
      <c r="R48" s="91"/>
      <c r="S48" s="91"/>
      <c r="T48" s="91"/>
      <c r="U48" s="91"/>
    </row>
    <row r="49" spans="1:21" s="92" customFormat="1" x14ac:dyDescent="0.25">
      <c r="A49" s="91"/>
      <c r="B49" s="128"/>
      <c r="D49" s="128"/>
      <c r="N49" s="91"/>
      <c r="O49" s="91"/>
      <c r="P49" s="91"/>
      <c r="Q49" s="91"/>
      <c r="R49" s="91"/>
      <c r="S49" s="91"/>
      <c r="T49" s="91"/>
      <c r="U49" s="91"/>
    </row>
    <row r="50" spans="1:21" s="92" customFormat="1" x14ac:dyDescent="0.25">
      <c r="A50" s="91"/>
      <c r="B50" s="128"/>
      <c r="D50" s="128"/>
      <c r="N50" s="91"/>
      <c r="O50" s="91"/>
      <c r="P50" s="91"/>
      <c r="Q50" s="91"/>
      <c r="R50" s="91"/>
      <c r="S50" s="91"/>
      <c r="T50" s="91"/>
      <c r="U50" s="91"/>
    </row>
    <row r="51" spans="1:21" s="92" customFormat="1" x14ac:dyDescent="0.25">
      <c r="A51" s="91"/>
      <c r="B51" s="128"/>
      <c r="D51" s="128"/>
      <c r="N51" s="91"/>
      <c r="O51" s="91"/>
      <c r="P51" s="91"/>
      <c r="Q51" s="91"/>
      <c r="R51" s="91"/>
      <c r="S51" s="91"/>
      <c r="T51" s="91"/>
      <c r="U51" s="91"/>
    </row>
    <row r="52" spans="1:21" s="92" customFormat="1" x14ac:dyDescent="0.25">
      <c r="A52" s="91"/>
      <c r="B52" s="128"/>
      <c r="D52" s="128"/>
      <c r="N52" s="91"/>
      <c r="O52" s="91"/>
      <c r="P52" s="91"/>
      <c r="Q52" s="91"/>
      <c r="R52" s="91"/>
      <c r="S52" s="91"/>
      <c r="T52" s="91"/>
      <c r="U52" s="91"/>
    </row>
    <row r="53" spans="1:21" s="92" customFormat="1" x14ac:dyDescent="0.25">
      <c r="A53" s="91"/>
      <c r="B53" s="128"/>
      <c r="D53" s="128"/>
      <c r="N53" s="91"/>
      <c r="O53" s="91"/>
      <c r="P53" s="91"/>
      <c r="Q53" s="91"/>
      <c r="R53" s="91"/>
      <c r="S53" s="91"/>
      <c r="T53" s="91"/>
      <c r="U53" s="91"/>
    </row>
    <row r="54" spans="1:21" s="92" customFormat="1" x14ac:dyDescent="0.25">
      <c r="A54" s="91"/>
      <c r="B54" s="128"/>
      <c r="D54" s="128"/>
      <c r="N54" s="91"/>
      <c r="O54" s="91"/>
      <c r="P54" s="91"/>
      <c r="Q54" s="91"/>
      <c r="R54" s="91"/>
      <c r="S54" s="91"/>
      <c r="T54" s="91"/>
      <c r="U54" s="91"/>
    </row>
    <row r="55" spans="1:21" s="92" customFormat="1" x14ac:dyDescent="0.25">
      <c r="A55" s="91"/>
      <c r="B55" s="128"/>
      <c r="D55" s="128"/>
      <c r="N55" s="91"/>
      <c r="O55" s="91"/>
      <c r="P55" s="91"/>
      <c r="Q55" s="91"/>
      <c r="R55" s="91"/>
      <c r="S55" s="91"/>
      <c r="T55" s="91"/>
      <c r="U55" s="91"/>
    </row>
    <row r="56" spans="1:21" s="92" customFormat="1" x14ac:dyDescent="0.25">
      <c r="A56" s="91"/>
      <c r="B56" s="128"/>
      <c r="D56" s="128"/>
      <c r="N56" s="91"/>
      <c r="O56" s="91"/>
      <c r="P56" s="91"/>
      <c r="Q56" s="91"/>
      <c r="R56" s="91"/>
      <c r="S56" s="91"/>
      <c r="T56" s="91"/>
      <c r="U56" s="91"/>
    </row>
    <row r="57" spans="1:21" s="92" customFormat="1" x14ac:dyDescent="0.25">
      <c r="A57" s="91"/>
      <c r="B57" s="128"/>
      <c r="D57" s="128"/>
      <c r="N57" s="91"/>
      <c r="O57" s="91"/>
      <c r="P57" s="91"/>
      <c r="Q57" s="91"/>
      <c r="R57" s="91"/>
      <c r="S57" s="91"/>
      <c r="T57" s="91"/>
      <c r="U57" s="91"/>
    </row>
    <row r="58" spans="1:21" s="92" customFormat="1" x14ac:dyDescent="0.25">
      <c r="A58" s="91"/>
      <c r="B58" s="128"/>
      <c r="D58" s="128"/>
      <c r="N58" s="91"/>
      <c r="O58" s="91"/>
      <c r="P58" s="91"/>
      <c r="Q58" s="91"/>
      <c r="R58" s="91"/>
      <c r="S58" s="91"/>
      <c r="T58" s="91"/>
      <c r="U58" s="91"/>
    </row>
    <row r="59" spans="1:21" s="92" customFormat="1" x14ac:dyDescent="0.25">
      <c r="A59" s="91"/>
      <c r="B59" s="128"/>
      <c r="D59" s="128"/>
      <c r="N59" s="91"/>
      <c r="O59" s="91"/>
      <c r="P59" s="91"/>
      <c r="Q59" s="91"/>
      <c r="R59" s="91"/>
      <c r="S59" s="91"/>
      <c r="T59" s="91"/>
      <c r="U59" s="91"/>
    </row>
    <row r="60" spans="1:21" s="92" customFormat="1" x14ac:dyDescent="0.25">
      <c r="A60" s="91"/>
      <c r="B60" s="128"/>
      <c r="D60" s="128"/>
      <c r="N60" s="91"/>
      <c r="O60" s="91"/>
      <c r="P60" s="91"/>
      <c r="Q60" s="91"/>
      <c r="R60" s="91"/>
      <c r="S60" s="91"/>
      <c r="T60" s="91"/>
      <c r="U60" s="91"/>
    </row>
    <row r="61" spans="1:21" s="92" customFormat="1" x14ac:dyDescent="0.25">
      <c r="A61" s="91"/>
      <c r="B61" s="128"/>
      <c r="D61" s="128"/>
      <c r="N61" s="91"/>
      <c r="O61" s="91"/>
      <c r="P61" s="91"/>
      <c r="Q61" s="91"/>
      <c r="R61" s="91"/>
      <c r="S61" s="91"/>
      <c r="T61" s="91"/>
      <c r="U61" s="91"/>
    </row>
    <row r="62" spans="1:21" s="92" customFormat="1" x14ac:dyDescent="0.25">
      <c r="A62" s="91"/>
      <c r="B62" s="128"/>
      <c r="D62" s="128"/>
      <c r="N62" s="91"/>
      <c r="O62" s="91"/>
      <c r="P62" s="91"/>
      <c r="Q62" s="91"/>
      <c r="R62" s="91"/>
      <c r="S62" s="91"/>
      <c r="T62" s="91"/>
      <c r="U62" s="91"/>
    </row>
    <row r="63" spans="1:21" s="92" customFormat="1" x14ac:dyDescent="0.25">
      <c r="A63" s="91"/>
      <c r="B63" s="128"/>
      <c r="D63" s="128"/>
      <c r="N63" s="91"/>
      <c r="O63" s="91"/>
      <c r="P63" s="91"/>
      <c r="Q63" s="91"/>
      <c r="R63" s="91"/>
      <c r="S63" s="91"/>
      <c r="T63" s="91"/>
      <c r="U63" s="91"/>
    </row>
    <row r="64" spans="1:21" s="92" customFormat="1" x14ac:dyDescent="0.25">
      <c r="A64" s="91"/>
      <c r="B64" s="128"/>
      <c r="D64" s="128"/>
      <c r="N64" s="91"/>
      <c r="O64" s="91"/>
      <c r="P64" s="91"/>
      <c r="Q64" s="91"/>
      <c r="R64" s="91"/>
      <c r="S64" s="91"/>
      <c r="T64" s="91"/>
      <c r="U64" s="91"/>
    </row>
    <row r="65" spans="1:21" s="92" customFormat="1" x14ac:dyDescent="0.25">
      <c r="A65" s="91"/>
      <c r="B65" s="128"/>
      <c r="D65" s="128"/>
      <c r="N65" s="91"/>
      <c r="O65" s="91"/>
      <c r="P65" s="91"/>
      <c r="Q65" s="91"/>
      <c r="R65" s="91"/>
      <c r="S65" s="91"/>
      <c r="T65" s="91"/>
      <c r="U65" s="91"/>
    </row>
    <row r="66" spans="1:21" s="92" customFormat="1" x14ac:dyDescent="0.25">
      <c r="A66" s="91"/>
      <c r="B66" s="128"/>
      <c r="D66" s="128"/>
      <c r="N66" s="91"/>
      <c r="O66" s="91"/>
      <c r="P66" s="91"/>
      <c r="Q66" s="91"/>
      <c r="R66" s="91"/>
      <c r="S66" s="91"/>
      <c r="T66" s="91"/>
      <c r="U66" s="91"/>
    </row>
    <row r="67" spans="1:21" s="92" customFormat="1" x14ac:dyDescent="0.25">
      <c r="A67" s="91"/>
      <c r="B67" s="128"/>
      <c r="D67" s="128"/>
      <c r="N67" s="91"/>
      <c r="O67" s="91"/>
      <c r="P67" s="91"/>
      <c r="Q67" s="91"/>
      <c r="R67" s="91"/>
      <c r="S67" s="91"/>
      <c r="T67" s="91"/>
      <c r="U67" s="91"/>
    </row>
    <row r="68" spans="1:21" s="92" customFormat="1" x14ac:dyDescent="0.25">
      <c r="A68" s="91"/>
      <c r="B68" s="128"/>
      <c r="D68" s="128"/>
      <c r="N68" s="91"/>
      <c r="O68" s="91"/>
      <c r="P68" s="91"/>
      <c r="Q68" s="91"/>
      <c r="R68" s="91"/>
      <c r="S68" s="91"/>
      <c r="T68" s="91"/>
      <c r="U68" s="91"/>
    </row>
    <row r="69" spans="1:21" s="92" customFormat="1" x14ac:dyDescent="0.25">
      <c r="A69" s="91"/>
      <c r="B69" s="128"/>
      <c r="D69" s="128"/>
      <c r="N69" s="91"/>
      <c r="O69" s="91"/>
      <c r="P69" s="91"/>
      <c r="Q69" s="91"/>
      <c r="R69" s="91"/>
      <c r="S69" s="91"/>
      <c r="T69" s="91"/>
      <c r="U69" s="91"/>
    </row>
    <row r="70" spans="1:21" s="92" customFormat="1" x14ac:dyDescent="0.25">
      <c r="A70" s="91"/>
      <c r="B70" s="128"/>
      <c r="D70" s="128"/>
      <c r="N70" s="91"/>
      <c r="O70" s="91"/>
      <c r="P70" s="91"/>
      <c r="Q70" s="91"/>
      <c r="R70" s="91"/>
      <c r="S70" s="91"/>
      <c r="T70" s="91"/>
      <c r="U70" s="91"/>
    </row>
    <row r="71" spans="1:21" s="92" customFormat="1" x14ac:dyDescent="0.25">
      <c r="A71" s="91"/>
      <c r="B71" s="128"/>
      <c r="D71" s="128"/>
      <c r="N71" s="91"/>
      <c r="O71" s="91"/>
      <c r="P71" s="91"/>
      <c r="Q71" s="91"/>
      <c r="R71" s="91"/>
      <c r="S71" s="91"/>
      <c r="T71" s="91"/>
      <c r="U71" s="91"/>
    </row>
    <row r="72" spans="1:21" s="92" customFormat="1" x14ac:dyDescent="0.25">
      <c r="A72" s="91"/>
      <c r="B72" s="128"/>
      <c r="D72" s="128"/>
      <c r="N72" s="91"/>
      <c r="O72" s="91"/>
      <c r="P72" s="91"/>
      <c r="Q72" s="91"/>
      <c r="R72" s="91"/>
      <c r="S72" s="91"/>
      <c r="T72" s="91"/>
      <c r="U72" s="91"/>
    </row>
    <row r="73" spans="1:21" s="92" customFormat="1" x14ac:dyDescent="0.25">
      <c r="A73" s="91"/>
      <c r="B73" s="128"/>
      <c r="D73" s="128"/>
      <c r="N73" s="91"/>
      <c r="O73" s="91"/>
      <c r="P73" s="91"/>
      <c r="Q73" s="91"/>
      <c r="R73" s="91"/>
      <c r="S73" s="91"/>
      <c r="T73" s="91"/>
      <c r="U73" s="91"/>
    </row>
    <row r="74" spans="1:21" s="92" customFormat="1" x14ac:dyDescent="0.25">
      <c r="A74" s="91"/>
      <c r="B74" s="128"/>
      <c r="D74" s="128"/>
      <c r="N74" s="91"/>
      <c r="O74" s="91"/>
      <c r="P74" s="91"/>
      <c r="Q74" s="91"/>
      <c r="R74" s="91"/>
      <c r="S74" s="91"/>
      <c r="T74" s="91"/>
      <c r="U74" s="91"/>
    </row>
    <row r="75" spans="1:21" s="92" customFormat="1" x14ac:dyDescent="0.25">
      <c r="A75" s="91"/>
      <c r="B75" s="128"/>
      <c r="D75" s="128"/>
      <c r="N75" s="91"/>
      <c r="O75" s="91"/>
      <c r="P75" s="91"/>
      <c r="Q75" s="91"/>
      <c r="R75" s="91"/>
      <c r="S75" s="91"/>
      <c r="T75" s="91"/>
      <c r="U75" s="91"/>
    </row>
    <row r="76" spans="1:21" s="92" customFormat="1" x14ac:dyDescent="0.25">
      <c r="A76" s="91"/>
      <c r="B76" s="128"/>
      <c r="D76" s="128"/>
      <c r="N76" s="91"/>
      <c r="O76" s="91"/>
      <c r="P76" s="91"/>
      <c r="Q76" s="91"/>
      <c r="R76" s="91"/>
      <c r="S76" s="91"/>
      <c r="T76" s="91"/>
      <c r="U76" s="91"/>
    </row>
    <row r="77" spans="1:21" s="92" customFormat="1" x14ac:dyDescent="0.25">
      <c r="A77" s="91"/>
      <c r="B77" s="128"/>
      <c r="D77" s="128"/>
      <c r="N77" s="91"/>
      <c r="O77" s="91"/>
      <c r="P77" s="91"/>
      <c r="Q77" s="91"/>
      <c r="R77" s="91"/>
      <c r="S77" s="91"/>
      <c r="T77" s="91"/>
      <c r="U77" s="91"/>
    </row>
    <row r="78" spans="1:21" s="92" customFormat="1" x14ac:dyDescent="0.25">
      <c r="A78" s="91"/>
      <c r="B78" s="128"/>
      <c r="D78" s="128"/>
      <c r="N78" s="91"/>
      <c r="O78" s="91"/>
      <c r="P78" s="91"/>
      <c r="Q78" s="91"/>
      <c r="R78" s="91"/>
      <c r="S78" s="91"/>
      <c r="T78" s="91"/>
      <c r="U78" s="91"/>
    </row>
    <row r="79" spans="1:21" s="92" customFormat="1" x14ac:dyDescent="0.25">
      <c r="A79" s="91"/>
      <c r="B79" s="128"/>
      <c r="D79" s="128"/>
      <c r="N79" s="91"/>
      <c r="O79" s="91"/>
      <c r="P79" s="91"/>
      <c r="Q79" s="91"/>
      <c r="R79" s="91"/>
      <c r="S79" s="91"/>
      <c r="T79" s="91"/>
      <c r="U79" s="91"/>
    </row>
    <row r="80" spans="1:21" s="92" customFormat="1" x14ac:dyDescent="0.25">
      <c r="A80" s="91"/>
      <c r="B80" s="128"/>
      <c r="D80" s="128"/>
      <c r="N80" s="91"/>
      <c r="O80" s="91"/>
      <c r="P80" s="91"/>
      <c r="Q80" s="91"/>
      <c r="R80" s="91"/>
      <c r="S80" s="91"/>
      <c r="T80" s="91"/>
      <c r="U80" s="91"/>
    </row>
    <row r="81" spans="1:21" s="92" customFormat="1" x14ac:dyDescent="0.25">
      <c r="A81" s="91"/>
      <c r="B81" s="128"/>
      <c r="D81" s="128"/>
      <c r="N81" s="91"/>
      <c r="O81" s="91"/>
      <c r="P81" s="91"/>
      <c r="Q81" s="91"/>
      <c r="R81" s="91"/>
      <c r="S81" s="91"/>
      <c r="T81" s="91"/>
      <c r="U81" s="91"/>
    </row>
    <row r="82" spans="1:21" s="92" customFormat="1" x14ac:dyDescent="0.25">
      <c r="A82" s="91"/>
      <c r="B82" s="128"/>
      <c r="D82" s="128"/>
      <c r="N82" s="91"/>
      <c r="O82" s="91"/>
      <c r="P82" s="91"/>
      <c r="Q82" s="91"/>
      <c r="R82" s="91"/>
      <c r="S82" s="91"/>
      <c r="T82" s="91"/>
      <c r="U82" s="91"/>
    </row>
    <row r="83" spans="1:21" s="92" customFormat="1" x14ac:dyDescent="0.25">
      <c r="A83" s="91"/>
      <c r="B83" s="128"/>
      <c r="D83" s="128"/>
      <c r="N83" s="91"/>
      <c r="O83" s="91"/>
      <c r="P83" s="91"/>
      <c r="Q83" s="91"/>
      <c r="R83" s="91"/>
      <c r="S83" s="91"/>
      <c r="T83" s="91"/>
      <c r="U83" s="91"/>
    </row>
    <row r="84" spans="1:21" s="92" customFormat="1" x14ac:dyDescent="0.25">
      <c r="A84" s="91"/>
      <c r="B84" s="128"/>
      <c r="D84" s="128"/>
      <c r="N84" s="91"/>
      <c r="O84" s="91"/>
      <c r="P84" s="91"/>
      <c r="Q84" s="91"/>
      <c r="R84" s="91"/>
      <c r="S84" s="91"/>
      <c r="T84" s="91"/>
      <c r="U84" s="91"/>
    </row>
    <row r="85" spans="1:21" s="92" customFormat="1" x14ac:dyDescent="0.25">
      <c r="A85" s="91"/>
      <c r="B85" s="128"/>
      <c r="D85" s="128"/>
      <c r="N85" s="91"/>
      <c r="O85" s="91"/>
      <c r="P85" s="91"/>
      <c r="Q85" s="91"/>
      <c r="R85" s="91"/>
      <c r="S85" s="91"/>
      <c r="T85" s="91"/>
      <c r="U85" s="91"/>
    </row>
    <row r="86" spans="1:21" s="92" customFormat="1" x14ac:dyDescent="0.25">
      <c r="A86" s="91"/>
      <c r="B86" s="128"/>
      <c r="D86" s="128"/>
      <c r="N86" s="91"/>
      <c r="O86" s="91"/>
      <c r="P86" s="91"/>
      <c r="Q86" s="91"/>
      <c r="R86" s="91"/>
      <c r="S86" s="91"/>
      <c r="T86" s="91"/>
      <c r="U86" s="91"/>
    </row>
    <row r="87" spans="1:21" s="92" customFormat="1" x14ac:dyDescent="0.25">
      <c r="A87" s="91"/>
      <c r="B87" s="128"/>
      <c r="D87" s="128"/>
      <c r="N87" s="91"/>
      <c r="O87" s="91"/>
      <c r="P87" s="91"/>
      <c r="Q87" s="91"/>
      <c r="R87" s="91"/>
      <c r="S87" s="91"/>
      <c r="T87" s="91"/>
      <c r="U87" s="91"/>
    </row>
    <row r="88" spans="1:21" s="92" customFormat="1" x14ac:dyDescent="0.25">
      <c r="A88" s="91"/>
      <c r="B88" s="128"/>
      <c r="D88" s="128"/>
      <c r="N88" s="91"/>
      <c r="O88" s="91"/>
      <c r="P88" s="91"/>
      <c r="Q88" s="91"/>
      <c r="R88" s="91"/>
      <c r="S88" s="91"/>
      <c r="T88" s="91"/>
      <c r="U88" s="91"/>
    </row>
    <row r="89" spans="1:21" s="92" customFormat="1" x14ac:dyDescent="0.25">
      <c r="A89" s="91"/>
      <c r="B89" s="128"/>
      <c r="D89" s="128"/>
      <c r="N89" s="91"/>
      <c r="O89" s="91"/>
      <c r="P89" s="91"/>
      <c r="Q89" s="91"/>
      <c r="R89" s="91"/>
      <c r="S89" s="91"/>
      <c r="T89" s="91"/>
      <c r="U89" s="91"/>
    </row>
    <row r="90" spans="1:21" s="92" customFormat="1" x14ac:dyDescent="0.25">
      <c r="A90" s="91"/>
      <c r="B90" s="128"/>
      <c r="D90" s="128"/>
      <c r="N90" s="91"/>
      <c r="O90" s="91"/>
      <c r="P90" s="91"/>
      <c r="Q90" s="91"/>
      <c r="R90" s="91"/>
      <c r="S90" s="91"/>
      <c r="T90" s="91"/>
      <c r="U90" s="91"/>
    </row>
    <row r="91" spans="1:21" s="92" customFormat="1" x14ac:dyDescent="0.25">
      <c r="A91" s="91"/>
      <c r="B91" s="128"/>
      <c r="D91" s="128"/>
      <c r="N91" s="91"/>
      <c r="O91" s="91"/>
      <c r="P91" s="91"/>
      <c r="Q91" s="91"/>
      <c r="R91" s="91"/>
      <c r="S91" s="91"/>
      <c r="T91" s="91"/>
      <c r="U91" s="91"/>
    </row>
    <row r="92" spans="1:21" s="92" customFormat="1" x14ac:dyDescent="0.25">
      <c r="A92" s="91"/>
      <c r="B92" s="128"/>
      <c r="D92" s="128"/>
      <c r="N92" s="91"/>
      <c r="O92" s="91"/>
      <c r="P92" s="91"/>
      <c r="Q92" s="91"/>
      <c r="R92" s="91"/>
      <c r="S92" s="91"/>
      <c r="T92" s="91"/>
      <c r="U92" s="91"/>
    </row>
    <row r="93" spans="1:21" s="92" customFormat="1" x14ac:dyDescent="0.25">
      <c r="A93" s="91"/>
      <c r="B93" s="128"/>
      <c r="D93" s="128"/>
      <c r="N93" s="91"/>
      <c r="O93" s="91"/>
      <c r="P93" s="91"/>
      <c r="Q93" s="91"/>
      <c r="R93" s="91"/>
      <c r="S93" s="91"/>
      <c r="T93" s="91"/>
      <c r="U93" s="91"/>
    </row>
    <row r="94" spans="1:21" s="92" customFormat="1" x14ac:dyDescent="0.25">
      <c r="A94" s="91"/>
      <c r="B94" s="128"/>
      <c r="D94" s="128"/>
      <c r="N94" s="91"/>
      <c r="O94" s="91"/>
      <c r="P94" s="91"/>
      <c r="Q94" s="91"/>
      <c r="R94" s="91"/>
      <c r="S94" s="91"/>
      <c r="T94" s="91"/>
      <c r="U94" s="91"/>
    </row>
    <row r="95" spans="1:21" s="92" customFormat="1" x14ac:dyDescent="0.25">
      <c r="A95" s="91"/>
      <c r="B95" s="128"/>
      <c r="D95" s="128"/>
      <c r="N95" s="91"/>
      <c r="O95" s="91"/>
      <c r="P95" s="91"/>
      <c r="Q95" s="91"/>
      <c r="R95" s="91"/>
      <c r="S95" s="91"/>
      <c r="T95" s="91"/>
      <c r="U95" s="91"/>
    </row>
    <row r="96" spans="1:21" s="92" customFormat="1" x14ac:dyDescent="0.25">
      <c r="A96" s="91"/>
      <c r="B96" s="128"/>
      <c r="D96" s="128"/>
      <c r="N96" s="91"/>
      <c r="O96" s="91"/>
      <c r="P96" s="91"/>
      <c r="Q96" s="91"/>
      <c r="R96" s="91"/>
      <c r="S96" s="91"/>
      <c r="T96" s="91"/>
      <c r="U96" s="91"/>
    </row>
    <row r="97" spans="1:21" s="92" customFormat="1" x14ac:dyDescent="0.25">
      <c r="A97" s="91"/>
      <c r="B97" s="128"/>
      <c r="D97" s="128"/>
      <c r="N97" s="91"/>
      <c r="O97" s="91"/>
      <c r="P97" s="91"/>
      <c r="Q97" s="91"/>
      <c r="R97" s="91"/>
      <c r="S97" s="91"/>
      <c r="T97" s="91"/>
      <c r="U97" s="91"/>
    </row>
    <row r="98" spans="1:21" s="92" customFormat="1" x14ac:dyDescent="0.25">
      <c r="A98" s="91"/>
      <c r="B98" s="128"/>
      <c r="D98" s="128"/>
      <c r="N98" s="91"/>
      <c r="O98" s="91"/>
      <c r="P98" s="91"/>
      <c r="Q98" s="91"/>
      <c r="R98" s="91"/>
      <c r="S98" s="91"/>
      <c r="T98" s="91"/>
      <c r="U98" s="91"/>
    </row>
    <row r="99" spans="1:21" s="92" customFormat="1" x14ac:dyDescent="0.25">
      <c r="A99" s="91"/>
      <c r="B99" s="128"/>
      <c r="D99" s="128"/>
      <c r="N99" s="91"/>
      <c r="O99" s="91"/>
      <c r="P99" s="91"/>
      <c r="Q99" s="91"/>
      <c r="R99" s="91"/>
      <c r="S99" s="91"/>
      <c r="T99" s="91"/>
      <c r="U99" s="91"/>
    </row>
    <row r="100" spans="1:21" s="92" customFormat="1" x14ac:dyDescent="0.25">
      <c r="A100" s="91"/>
      <c r="B100" s="128"/>
      <c r="D100" s="128"/>
      <c r="N100" s="91"/>
      <c r="O100" s="91"/>
      <c r="P100" s="91"/>
      <c r="Q100" s="91"/>
      <c r="R100" s="91"/>
      <c r="S100" s="91"/>
      <c r="T100" s="91"/>
      <c r="U100" s="91"/>
    </row>
    <row r="101" spans="1:21" s="92" customFormat="1" x14ac:dyDescent="0.25">
      <c r="A101" s="91"/>
      <c r="B101" s="128"/>
      <c r="D101" s="128"/>
      <c r="N101" s="91"/>
      <c r="O101" s="91"/>
      <c r="P101" s="91"/>
      <c r="Q101" s="91"/>
      <c r="R101" s="91"/>
      <c r="S101" s="91"/>
      <c r="T101" s="91"/>
      <c r="U101" s="91"/>
    </row>
    <row r="102" spans="1:21" s="92" customFormat="1" x14ac:dyDescent="0.25">
      <c r="A102" s="91"/>
      <c r="B102" s="128"/>
      <c r="D102" s="128"/>
      <c r="N102" s="91"/>
      <c r="O102" s="91"/>
      <c r="P102" s="91"/>
      <c r="Q102" s="91"/>
      <c r="R102" s="91"/>
      <c r="S102" s="91"/>
      <c r="T102" s="91"/>
      <c r="U102" s="91"/>
    </row>
    <row r="103" spans="1:21" s="92" customFormat="1" x14ac:dyDescent="0.25">
      <c r="A103" s="91"/>
      <c r="B103" s="128"/>
      <c r="D103" s="128"/>
      <c r="N103" s="91"/>
      <c r="O103" s="91"/>
      <c r="P103" s="91"/>
      <c r="Q103" s="91"/>
      <c r="R103" s="91"/>
      <c r="S103" s="91"/>
      <c r="T103" s="91"/>
      <c r="U103" s="91"/>
    </row>
    <row r="104" spans="1:21" s="92" customFormat="1" x14ac:dyDescent="0.25">
      <c r="A104" s="91"/>
      <c r="B104" s="128"/>
      <c r="D104" s="128"/>
      <c r="N104" s="91"/>
      <c r="O104" s="91"/>
      <c r="P104" s="91"/>
      <c r="Q104" s="91"/>
      <c r="R104" s="91"/>
      <c r="S104" s="91"/>
      <c r="T104" s="91"/>
      <c r="U104" s="91"/>
    </row>
    <row r="105" spans="1:21" s="92" customFormat="1" x14ac:dyDescent="0.25">
      <c r="A105" s="91"/>
      <c r="B105" s="128"/>
      <c r="D105" s="128"/>
      <c r="N105" s="91"/>
      <c r="O105" s="91"/>
      <c r="P105" s="91"/>
      <c r="Q105" s="91"/>
      <c r="R105" s="91"/>
      <c r="S105" s="91"/>
      <c r="T105" s="91"/>
      <c r="U105" s="91"/>
    </row>
    <row r="106" spans="1:21" s="92" customFormat="1" x14ac:dyDescent="0.25">
      <c r="A106" s="91"/>
      <c r="B106" s="128"/>
      <c r="D106" s="128"/>
      <c r="N106" s="91"/>
      <c r="O106" s="91"/>
      <c r="P106" s="91"/>
      <c r="Q106" s="91"/>
      <c r="R106" s="91"/>
      <c r="S106" s="91"/>
      <c r="T106" s="91"/>
      <c r="U106" s="91"/>
    </row>
    <row r="107" spans="1:21" s="92" customFormat="1" x14ac:dyDescent="0.25">
      <c r="A107" s="91"/>
      <c r="B107" s="128"/>
      <c r="D107" s="128"/>
      <c r="N107" s="91"/>
      <c r="O107" s="91"/>
      <c r="P107" s="91"/>
      <c r="Q107" s="91"/>
      <c r="R107" s="91"/>
      <c r="S107" s="91"/>
      <c r="T107" s="91"/>
      <c r="U107" s="91"/>
    </row>
    <row r="108" spans="1:21" s="92" customFormat="1" x14ac:dyDescent="0.25">
      <c r="A108" s="91"/>
      <c r="B108" s="128"/>
      <c r="D108" s="128"/>
      <c r="N108" s="91"/>
      <c r="O108" s="91"/>
      <c r="P108" s="91"/>
      <c r="Q108" s="91"/>
      <c r="R108" s="91"/>
      <c r="S108" s="91"/>
      <c r="T108" s="91"/>
      <c r="U108" s="91"/>
    </row>
    <row r="109" spans="1:21" s="92" customFormat="1" x14ac:dyDescent="0.25">
      <c r="A109" s="91"/>
      <c r="B109" s="128"/>
      <c r="D109" s="128"/>
      <c r="N109" s="91"/>
      <c r="O109" s="91"/>
      <c r="P109" s="91"/>
      <c r="Q109" s="91"/>
      <c r="R109" s="91"/>
      <c r="S109" s="91"/>
      <c r="T109" s="91"/>
      <c r="U109" s="91"/>
    </row>
    <row r="110" spans="1:21" s="92" customFormat="1" x14ac:dyDescent="0.25">
      <c r="A110" s="91"/>
      <c r="B110" s="128"/>
      <c r="D110" s="128"/>
      <c r="N110" s="91"/>
      <c r="O110" s="91"/>
      <c r="P110" s="91"/>
      <c r="Q110" s="91"/>
      <c r="R110" s="91"/>
      <c r="S110" s="91"/>
      <c r="T110" s="91"/>
      <c r="U110" s="91"/>
    </row>
    <row r="111" spans="1:21" s="92" customFormat="1" x14ac:dyDescent="0.25">
      <c r="A111" s="91"/>
      <c r="B111" s="128"/>
      <c r="D111" s="128"/>
      <c r="N111" s="91"/>
      <c r="O111" s="91"/>
      <c r="P111" s="91"/>
      <c r="Q111" s="91"/>
      <c r="R111" s="91"/>
      <c r="S111" s="91"/>
      <c r="T111" s="91"/>
      <c r="U111" s="91"/>
    </row>
    <row r="112" spans="1:21" s="92" customFormat="1" x14ac:dyDescent="0.25">
      <c r="A112" s="91"/>
      <c r="B112" s="128"/>
      <c r="D112" s="128"/>
      <c r="N112" s="91"/>
      <c r="O112" s="91"/>
      <c r="P112" s="91"/>
      <c r="Q112" s="91"/>
      <c r="R112" s="91"/>
      <c r="S112" s="91"/>
      <c r="T112" s="91"/>
      <c r="U112" s="91"/>
    </row>
    <row r="113" spans="1:21" s="92" customFormat="1" x14ac:dyDescent="0.25">
      <c r="A113" s="91"/>
      <c r="B113" s="128"/>
      <c r="D113" s="128"/>
      <c r="N113" s="91"/>
      <c r="O113" s="91"/>
      <c r="P113" s="91"/>
      <c r="Q113" s="91"/>
      <c r="R113" s="91"/>
      <c r="S113" s="91"/>
      <c r="T113" s="91"/>
      <c r="U113" s="91"/>
    </row>
    <row r="114" spans="1:21" s="92" customFormat="1" x14ac:dyDescent="0.25">
      <c r="A114" s="91"/>
      <c r="B114" s="128"/>
      <c r="D114" s="128"/>
      <c r="N114" s="91"/>
      <c r="O114" s="91"/>
      <c r="P114" s="91"/>
      <c r="Q114" s="91"/>
      <c r="R114" s="91"/>
      <c r="S114" s="91"/>
      <c r="T114" s="91"/>
      <c r="U114" s="91"/>
    </row>
    <row r="115" spans="1:21" s="92" customFormat="1" x14ac:dyDescent="0.25">
      <c r="A115" s="91"/>
      <c r="B115" s="128"/>
      <c r="D115" s="128"/>
      <c r="N115" s="91"/>
      <c r="O115" s="91"/>
      <c r="P115" s="91"/>
      <c r="Q115" s="91"/>
      <c r="R115" s="91"/>
      <c r="S115" s="91"/>
      <c r="T115" s="91"/>
      <c r="U115" s="91"/>
    </row>
    <row r="116" spans="1:21" s="92" customFormat="1" x14ac:dyDescent="0.25">
      <c r="A116" s="91"/>
      <c r="B116" s="128"/>
      <c r="D116" s="128"/>
      <c r="N116" s="91"/>
      <c r="O116" s="91"/>
      <c r="P116" s="91"/>
      <c r="Q116" s="91"/>
      <c r="R116" s="91"/>
      <c r="S116" s="91"/>
      <c r="T116" s="91"/>
      <c r="U116" s="91"/>
    </row>
    <row r="117" spans="1:21" s="92" customFormat="1" x14ac:dyDescent="0.25">
      <c r="A117" s="91"/>
      <c r="B117" s="128"/>
      <c r="D117" s="128"/>
      <c r="N117" s="91"/>
      <c r="O117" s="91"/>
      <c r="P117" s="91"/>
      <c r="Q117" s="91"/>
      <c r="R117" s="91"/>
      <c r="S117" s="91"/>
      <c r="T117" s="91"/>
      <c r="U117" s="91"/>
    </row>
    <row r="118" spans="1:21" s="92" customFormat="1" x14ac:dyDescent="0.25">
      <c r="A118" s="91"/>
      <c r="B118" s="128"/>
      <c r="D118" s="128"/>
      <c r="N118" s="91"/>
      <c r="O118" s="91"/>
      <c r="P118" s="91"/>
      <c r="Q118" s="91"/>
      <c r="R118" s="91"/>
      <c r="S118" s="91"/>
      <c r="T118" s="91"/>
      <c r="U118" s="91"/>
    </row>
    <row r="119" spans="1:21" s="92" customFormat="1" x14ac:dyDescent="0.25">
      <c r="A119" s="91"/>
      <c r="B119" s="128"/>
      <c r="D119" s="128"/>
      <c r="N119" s="91"/>
      <c r="O119" s="91"/>
      <c r="P119" s="91"/>
      <c r="Q119" s="91"/>
      <c r="R119" s="91"/>
      <c r="S119" s="91"/>
      <c r="T119" s="91"/>
      <c r="U119" s="91"/>
    </row>
    <row r="120" spans="1:21" s="92" customFormat="1" x14ac:dyDescent="0.25">
      <c r="A120" s="91"/>
      <c r="B120" s="128"/>
      <c r="D120" s="128"/>
      <c r="N120" s="91"/>
      <c r="O120" s="91"/>
      <c r="P120" s="91"/>
      <c r="Q120" s="91"/>
      <c r="R120" s="91"/>
      <c r="S120" s="91"/>
      <c r="T120" s="91"/>
      <c r="U120" s="91"/>
    </row>
    <row r="121" spans="1:21" s="92" customFormat="1" x14ac:dyDescent="0.25">
      <c r="A121" s="91"/>
      <c r="B121" s="128"/>
      <c r="D121" s="128"/>
      <c r="N121" s="91"/>
      <c r="O121" s="91"/>
      <c r="P121" s="91"/>
      <c r="Q121" s="91"/>
      <c r="R121" s="91"/>
      <c r="S121" s="91"/>
      <c r="T121" s="91"/>
      <c r="U121" s="91"/>
    </row>
    <row r="122" spans="1:21" s="92" customFormat="1" x14ac:dyDescent="0.25">
      <c r="A122" s="91"/>
      <c r="B122" s="128"/>
      <c r="D122" s="128"/>
      <c r="N122" s="91"/>
      <c r="O122" s="91"/>
      <c r="P122" s="91"/>
      <c r="Q122" s="91"/>
      <c r="R122" s="91"/>
      <c r="S122" s="91"/>
      <c r="T122" s="91"/>
      <c r="U122" s="91"/>
    </row>
    <row r="123" spans="1:21" s="92" customFormat="1" x14ac:dyDescent="0.25">
      <c r="A123" s="91"/>
      <c r="B123" s="128"/>
      <c r="D123" s="128"/>
      <c r="N123" s="91"/>
      <c r="O123" s="91"/>
      <c r="P123" s="91"/>
      <c r="Q123" s="91"/>
      <c r="R123" s="91"/>
      <c r="S123" s="91"/>
      <c r="T123" s="91"/>
      <c r="U123" s="91"/>
    </row>
    <row r="124" spans="1:21" s="92" customFormat="1" x14ac:dyDescent="0.25">
      <c r="A124" s="91"/>
      <c r="B124" s="128"/>
      <c r="D124" s="128"/>
      <c r="N124" s="91"/>
      <c r="O124" s="91"/>
      <c r="P124" s="91"/>
      <c r="Q124" s="91"/>
      <c r="R124" s="91"/>
      <c r="S124" s="91"/>
      <c r="T124" s="91"/>
      <c r="U124" s="91"/>
    </row>
    <row r="125" spans="1:21" s="92" customFormat="1" x14ac:dyDescent="0.25">
      <c r="A125" s="91"/>
      <c r="B125" s="128"/>
      <c r="D125" s="128"/>
      <c r="N125" s="91"/>
      <c r="O125" s="91"/>
      <c r="P125" s="91"/>
      <c r="Q125" s="91"/>
      <c r="R125" s="91"/>
      <c r="S125" s="91"/>
      <c r="T125" s="91"/>
      <c r="U125" s="91"/>
    </row>
    <row r="126" spans="1:21" s="92" customFormat="1" x14ac:dyDescent="0.25">
      <c r="A126" s="91"/>
      <c r="B126" s="128"/>
      <c r="D126" s="128"/>
      <c r="N126" s="91"/>
      <c r="O126" s="91"/>
      <c r="P126" s="91"/>
      <c r="Q126" s="91"/>
      <c r="R126" s="91"/>
      <c r="S126" s="91"/>
      <c r="T126" s="91"/>
      <c r="U126" s="91"/>
    </row>
    <row r="127" spans="1:21" s="92" customFormat="1" x14ac:dyDescent="0.25">
      <c r="A127" s="91"/>
      <c r="B127" s="128"/>
      <c r="D127" s="128"/>
      <c r="N127" s="91"/>
      <c r="O127" s="91"/>
      <c r="P127" s="91"/>
      <c r="Q127" s="91"/>
      <c r="R127" s="91"/>
      <c r="S127" s="91"/>
      <c r="T127" s="91"/>
      <c r="U127" s="91"/>
    </row>
    <row r="128" spans="1:21" s="92" customFormat="1" x14ac:dyDescent="0.25">
      <c r="A128" s="91"/>
      <c r="B128" s="128"/>
      <c r="D128" s="128"/>
      <c r="N128" s="91"/>
      <c r="O128" s="91"/>
      <c r="P128" s="91"/>
      <c r="Q128" s="91"/>
      <c r="R128" s="91"/>
      <c r="S128" s="91"/>
      <c r="T128" s="91"/>
      <c r="U128" s="91"/>
    </row>
    <row r="129" spans="1:21" s="92" customFormat="1" x14ac:dyDescent="0.25">
      <c r="A129" s="91"/>
      <c r="B129" s="128"/>
      <c r="D129" s="128"/>
      <c r="N129" s="91"/>
      <c r="O129" s="91"/>
      <c r="P129" s="91"/>
      <c r="Q129" s="91"/>
      <c r="R129" s="91"/>
      <c r="S129" s="91"/>
      <c r="T129" s="91"/>
      <c r="U129" s="91"/>
    </row>
    <row r="130" spans="1:21" s="92" customFormat="1" x14ac:dyDescent="0.25">
      <c r="A130" s="91"/>
      <c r="B130" s="128"/>
      <c r="D130" s="128"/>
      <c r="N130" s="91"/>
      <c r="O130" s="91"/>
      <c r="P130" s="91"/>
      <c r="Q130" s="91"/>
      <c r="R130" s="91"/>
      <c r="S130" s="91"/>
      <c r="T130" s="91"/>
      <c r="U130" s="91"/>
    </row>
    <row r="131" spans="1:21" s="92" customFormat="1" x14ac:dyDescent="0.25">
      <c r="A131" s="91"/>
      <c r="B131" s="128"/>
      <c r="D131" s="128"/>
      <c r="N131" s="91"/>
      <c r="O131" s="91"/>
      <c r="P131" s="91"/>
      <c r="Q131" s="91"/>
      <c r="R131" s="91"/>
      <c r="S131" s="91"/>
      <c r="T131" s="91"/>
      <c r="U131" s="91"/>
    </row>
    <row r="132" spans="1:21" s="92" customFormat="1" x14ac:dyDescent="0.25">
      <c r="A132" s="91"/>
      <c r="B132" s="128"/>
      <c r="D132" s="128"/>
      <c r="N132" s="91"/>
      <c r="O132" s="91"/>
      <c r="P132" s="91"/>
      <c r="Q132" s="91"/>
      <c r="R132" s="91"/>
      <c r="S132" s="91"/>
      <c r="T132" s="91"/>
      <c r="U132" s="91"/>
    </row>
    <row r="133" spans="1:21" s="92" customFormat="1" x14ac:dyDescent="0.25">
      <c r="A133" s="91"/>
      <c r="B133" s="128"/>
      <c r="D133" s="128"/>
      <c r="N133" s="91"/>
      <c r="O133" s="91"/>
      <c r="P133" s="91"/>
      <c r="Q133" s="91"/>
      <c r="R133" s="91"/>
      <c r="S133" s="91"/>
      <c r="T133" s="91"/>
      <c r="U133" s="91"/>
    </row>
    <row r="134" spans="1:21" s="92" customFormat="1" x14ac:dyDescent="0.25">
      <c r="A134" s="91"/>
      <c r="B134" s="128"/>
      <c r="D134" s="128"/>
      <c r="N134" s="91"/>
      <c r="O134" s="91"/>
      <c r="P134" s="91"/>
      <c r="Q134" s="91"/>
      <c r="R134" s="91"/>
      <c r="S134" s="91"/>
      <c r="T134" s="91"/>
      <c r="U134" s="91"/>
    </row>
    <row r="135" spans="1:21" s="92" customFormat="1" x14ac:dyDescent="0.25">
      <c r="A135" s="91"/>
      <c r="B135" s="128"/>
      <c r="D135" s="128"/>
      <c r="N135" s="91"/>
      <c r="O135" s="91"/>
      <c r="P135" s="91"/>
      <c r="Q135" s="91"/>
      <c r="R135" s="91"/>
      <c r="S135" s="91"/>
      <c r="T135" s="91"/>
      <c r="U135" s="91"/>
    </row>
    <row r="136" spans="1:21" s="92" customFormat="1" x14ac:dyDescent="0.25">
      <c r="A136" s="91"/>
      <c r="B136" s="128"/>
      <c r="D136" s="128"/>
      <c r="N136" s="91"/>
      <c r="O136" s="91"/>
      <c r="P136" s="91"/>
      <c r="Q136" s="91"/>
      <c r="R136" s="91"/>
      <c r="S136" s="91"/>
      <c r="T136" s="91"/>
      <c r="U136" s="91"/>
    </row>
    <row r="137" spans="1:21" s="92" customFormat="1" x14ac:dyDescent="0.25">
      <c r="A137" s="91"/>
      <c r="B137" s="128"/>
      <c r="D137" s="128"/>
      <c r="N137" s="91"/>
      <c r="O137" s="91"/>
      <c r="P137" s="91"/>
      <c r="Q137" s="91"/>
      <c r="R137" s="91"/>
      <c r="S137" s="91"/>
      <c r="T137" s="91"/>
      <c r="U137" s="91"/>
    </row>
    <row r="138" spans="1:21" s="92" customFormat="1" x14ac:dyDescent="0.25">
      <c r="A138" s="91"/>
      <c r="B138" s="128"/>
      <c r="D138" s="128"/>
      <c r="N138" s="91"/>
      <c r="O138" s="91"/>
      <c r="P138" s="91"/>
      <c r="Q138" s="91"/>
      <c r="R138" s="91"/>
      <c r="S138" s="91"/>
      <c r="T138" s="91"/>
      <c r="U138" s="91"/>
    </row>
    <row r="139" spans="1:21" s="92" customFormat="1" x14ac:dyDescent="0.25">
      <c r="A139" s="91"/>
      <c r="B139" s="128"/>
      <c r="D139" s="128"/>
      <c r="N139" s="91"/>
      <c r="O139" s="91"/>
      <c r="P139" s="91"/>
      <c r="Q139" s="91"/>
      <c r="R139" s="91"/>
      <c r="S139" s="91"/>
      <c r="T139" s="91"/>
      <c r="U139" s="91"/>
    </row>
    <row r="140" spans="1:21" s="92" customFormat="1" x14ac:dyDescent="0.25">
      <c r="A140" s="91"/>
      <c r="B140" s="128"/>
      <c r="D140" s="128"/>
      <c r="N140" s="91"/>
      <c r="O140" s="91"/>
      <c r="P140" s="91"/>
      <c r="Q140" s="91"/>
      <c r="R140" s="91"/>
      <c r="S140" s="91"/>
      <c r="T140" s="91"/>
      <c r="U140" s="91"/>
    </row>
    <row r="141" spans="1:21" s="92" customFormat="1" x14ac:dyDescent="0.25">
      <c r="A141" s="91"/>
      <c r="B141" s="128"/>
      <c r="D141" s="128"/>
      <c r="N141" s="91"/>
      <c r="O141" s="91"/>
      <c r="P141" s="91"/>
      <c r="Q141" s="91"/>
      <c r="R141" s="91"/>
      <c r="S141" s="91"/>
      <c r="T141" s="91"/>
      <c r="U141" s="91"/>
    </row>
    <row r="142" spans="1:21" s="92" customFormat="1" x14ac:dyDescent="0.25">
      <c r="A142" s="91"/>
      <c r="B142" s="128"/>
      <c r="D142" s="128"/>
      <c r="N142" s="91"/>
      <c r="O142" s="91"/>
      <c r="P142" s="91"/>
      <c r="Q142" s="91"/>
      <c r="R142" s="91"/>
      <c r="S142" s="91"/>
      <c r="T142" s="91"/>
      <c r="U142" s="91"/>
    </row>
    <row r="143" spans="1:21" s="92" customFormat="1" x14ac:dyDescent="0.25">
      <c r="A143" s="91"/>
      <c r="B143" s="128"/>
      <c r="D143" s="128"/>
      <c r="N143" s="91"/>
      <c r="O143" s="91"/>
      <c r="P143" s="91"/>
      <c r="Q143" s="91"/>
      <c r="R143" s="91"/>
      <c r="S143" s="91"/>
      <c r="T143" s="91"/>
      <c r="U143" s="91"/>
    </row>
    <row r="144" spans="1:21" s="92" customFormat="1" x14ac:dyDescent="0.25">
      <c r="A144" s="91"/>
      <c r="B144" s="128"/>
      <c r="D144" s="128"/>
      <c r="N144" s="91"/>
      <c r="O144" s="91"/>
      <c r="P144" s="91"/>
      <c r="Q144" s="91"/>
      <c r="R144" s="91"/>
      <c r="S144" s="91"/>
      <c r="T144" s="91"/>
      <c r="U144" s="91"/>
    </row>
    <row r="145" spans="1:21" s="92" customFormat="1" x14ac:dyDescent="0.25">
      <c r="A145" s="91"/>
      <c r="B145" s="128"/>
      <c r="D145" s="128"/>
      <c r="N145" s="91"/>
      <c r="O145" s="91"/>
      <c r="P145" s="91"/>
      <c r="Q145" s="91"/>
      <c r="R145" s="91"/>
      <c r="S145" s="91"/>
      <c r="T145" s="91"/>
      <c r="U145" s="91"/>
    </row>
    <row r="146" spans="1:21" s="92" customFormat="1" x14ac:dyDescent="0.25">
      <c r="A146" s="91"/>
      <c r="B146" s="128"/>
      <c r="D146" s="128"/>
      <c r="N146" s="91"/>
      <c r="O146" s="91"/>
      <c r="P146" s="91"/>
      <c r="Q146" s="91"/>
      <c r="R146" s="91"/>
      <c r="S146" s="91"/>
      <c r="T146" s="91"/>
      <c r="U146" s="91"/>
    </row>
    <row r="147" spans="1:21" s="92" customFormat="1" x14ac:dyDescent="0.25">
      <c r="A147" s="91"/>
      <c r="B147" s="128"/>
      <c r="D147" s="128"/>
      <c r="N147" s="91"/>
      <c r="O147" s="91"/>
      <c r="P147" s="91"/>
      <c r="Q147" s="91"/>
      <c r="R147" s="91"/>
      <c r="S147" s="91"/>
      <c r="T147" s="91"/>
      <c r="U147" s="91"/>
    </row>
    <row r="148" spans="1:21" s="92" customFormat="1" x14ac:dyDescent="0.25">
      <c r="A148" s="91"/>
      <c r="B148" s="128"/>
      <c r="D148" s="128"/>
      <c r="N148" s="91"/>
      <c r="O148" s="91"/>
      <c r="P148" s="91"/>
      <c r="Q148" s="91"/>
      <c r="R148" s="91"/>
      <c r="S148" s="91"/>
      <c r="T148" s="91"/>
      <c r="U148" s="91"/>
    </row>
    <row r="149" spans="1:21" s="92" customFormat="1" x14ac:dyDescent="0.25">
      <c r="A149" s="91"/>
      <c r="B149" s="128"/>
      <c r="D149" s="128"/>
      <c r="N149" s="91"/>
      <c r="O149" s="91"/>
      <c r="P149" s="91"/>
      <c r="Q149" s="91"/>
      <c r="R149" s="91"/>
      <c r="S149" s="91"/>
      <c r="T149" s="91"/>
      <c r="U149" s="91"/>
    </row>
    <row r="150" spans="1:21" s="92" customFormat="1" x14ac:dyDescent="0.25">
      <c r="A150" s="91"/>
      <c r="B150" s="128"/>
      <c r="D150" s="128"/>
      <c r="N150" s="91"/>
      <c r="O150" s="91"/>
      <c r="P150" s="91"/>
      <c r="Q150" s="91"/>
      <c r="R150" s="91"/>
      <c r="S150" s="91"/>
      <c r="T150" s="91"/>
      <c r="U150" s="91"/>
    </row>
    <row r="151" spans="1:21" s="92" customFormat="1" x14ac:dyDescent="0.25">
      <c r="A151" s="91"/>
      <c r="B151" s="128"/>
      <c r="D151" s="128"/>
      <c r="N151" s="91"/>
      <c r="O151" s="91"/>
      <c r="P151" s="91"/>
      <c r="Q151" s="91"/>
      <c r="R151" s="91"/>
      <c r="S151" s="91"/>
      <c r="T151" s="91"/>
      <c r="U151" s="91"/>
    </row>
    <row r="152" spans="1:21" s="92" customFormat="1" x14ac:dyDescent="0.25">
      <c r="A152" s="91"/>
      <c r="B152" s="128"/>
      <c r="D152" s="128"/>
      <c r="N152" s="91"/>
      <c r="O152" s="91"/>
      <c r="P152" s="91"/>
      <c r="Q152" s="91"/>
      <c r="R152" s="91"/>
      <c r="S152" s="91"/>
      <c r="T152" s="91"/>
      <c r="U152" s="91"/>
    </row>
    <row r="153" spans="1:21" s="92" customFormat="1" x14ac:dyDescent="0.25">
      <c r="A153" s="91"/>
      <c r="B153" s="128"/>
      <c r="D153" s="128"/>
      <c r="N153" s="91"/>
      <c r="O153" s="91"/>
      <c r="P153" s="91"/>
      <c r="Q153" s="91"/>
      <c r="R153" s="91"/>
      <c r="S153" s="91"/>
      <c r="T153" s="91"/>
      <c r="U153" s="91"/>
    </row>
    <row r="154" spans="1:21" s="92" customFormat="1" x14ac:dyDescent="0.25">
      <c r="A154" s="91"/>
      <c r="B154" s="128"/>
      <c r="D154" s="128"/>
      <c r="N154" s="91"/>
      <c r="O154" s="91"/>
      <c r="P154" s="91"/>
      <c r="Q154" s="91"/>
      <c r="R154" s="91"/>
      <c r="S154" s="91"/>
      <c r="T154" s="91"/>
      <c r="U154" s="91"/>
    </row>
    <row r="155" spans="1:21" s="92" customFormat="1" x14ac:dyDescent="0.25">
      <c r="A155" s="91"/>
      <c r="B155" s="128"/>
      <c r="D155" s="128"/>
      <c r="N155" s="91"/>
      <c r="O155" s="91"/>
      <c r="P155" s="91"/>
      <c r="Q155" s="91"/>
      <c r="R155" s="91"/>
      <c r="S155" s="91"/>
      <c r="T155" s="91"/>
      <c r="U155" s="91"/>
    </row>
    <row r="156" spans="1:21" s="92" customFormat="1" x14ac:dyDescent="0.25">
      <c r="A156" s="91"/>
      <c r="B156" s="128"/>
      <c r="D156" s="128"/>
      <c r="N156" s="91"/>
      <c r="O156" s="91"/>
      <c r="P156" s="91"/>
      <c r="Q156" s="91"/>
      <c r="R156" s="91"/>
      <c r="S156" s="91"/>
      <c r="T156" s="91"/>
      <c r="U156" s="91"/>
    </row>
    <row r="157" spans="1:21" s="92" customFormat="1" x14ac:dyDescent="0.25">
      <c r="A157" s="91"/>
      <c r="B157" s="128"/>
      <c r="D157" s="128"/>
      <c r="N157" s="91"/>
      <c r="O157" s="91"/>
      <c r="P157" s="91"/>
      <c r="Q157" s="91"/>
      <c r="R157" s="91"/>
      <c r="S157" s="91"/>
      <c r="T157" s="91"/>
      <c r="U157" s="91"/>
    </row>
    <row r="158" spans="1:21" s="92" customFormat="1" x14ac:dyDescent="0.25">
      <c r="A158" s="91"/>
      <c r="B158" s="128"/>
      <c r="D158" s="128"/>
      <c r="N158" s="91"/>
      <c r="O158" s="91"/>
      <c r="P158" s="91"/>
      <c r="Q158" s="91"/>
      <c r="R158" s="91"/>
      <c r="S158" s="91"/>
      <c r="T158" s="91"/>
      <c r="U158" s="91"/>
    </row>
    <row r="159" spans="1:21" s="92" customFormat="1" x14ac:dyDescent="0.25">
      <c r="A159" s="91"/>
      <c r="B159" s="128"/>
      <c r="D159" s="128"/>
      <c r="N159" s="91"/>
      <c r="O159" s="91"/>
      <c r="P159" s="91"/>
      <c r="Q159" s="91"/>
      <c r="R159" s="91"/>
      <c r="S159" s="91"/>
      <c r="T159" s="91"/>
      <c r="U159" s="91"/>
    </row>
    <row r="160" spans="1:21" s="92" customFormat="1" x14ac:dyDescent="0.25">
      <c r="A160" s="91"/>
      <c r="B160" s="128"/>
      <c r="D160" s="128"/>
      <c r="N160" s="91"/>
      <c r="O160" s="91"/>
      <c r="P160" s="91"/>
      <c r="Q160" s="91"/>
      <c r="R160" s="91"/>
      <c r="S160" s="91"/>
      <c r="T160" s="91"/>
      <c r="U160" s="91"/>
    </row>
    <row r="161" spans="1:21" s="92" customFormat="1" x14ac:dyDescent="0.25">
      <c r="A161" s="91"/>
      <c r="B161" s="128"/>
      <c r="D161" s="128"/>
      <c r="N161" s="91"/>
      <c r="O161" s="91"/>
      <c r="P161" s="91"/>
      <c r="Q161" s="91"/>
      <c r="R161" s="91"/>
      <c r="S161" s="91"/>
      <c r="T161" s="91"/>
      <c r="U161" s="91"/>
    </row>
    <row r="162" spans="1:21" s="92" customFormat="1" x14ac:dyDescent="0.25">
      <c r="A162" s="91"/>
      <c r="B162" s="128"/>
      <c r="D162" s="128"/>
      <c r="N162" s="91"/>
      <c r="O162" s="91"/>
      <c r="P162" s="91"/>
      <c r="Q162" s="91"/>
      <c r="R162" s="91"/>
      <c r="S162" s="91"/>
      <c r="T162" s="91"/>
      <c r="U162" s="91"/>
    </row>
    <row r="163" spans="1:21" s="92" customFormat="1" x14ac:dyDescent="0.25">
      <c r="A163" s="91"/>
      <c r="B163" s="128"/>
      <c r="D163" s="128"/>
      <c r="N163" s="91"/>
      <c r="O163" s="91"/>
      <c r="P163" s="91"/>
      <c r="Q163" s="91"/>
      <c r="R163" s="91"/>
      <c r="S163" s="91"/>
      <c r="T163" s="91"/>
      <c r="U163" s="91"/>
    </row>
    <row r="164" spans="1:21" s="92" customFormat="1" x14ac:dyDescent="0.25">
      <c r="A164" s="91"/>
      <c r="B164" s="128"/>
      <c r="D164" s="128"/>
      <c r="N164" s="91"/>
      <c r="O164" s="91"/>
      <c r="P164" s="91"/>
      <c r="Q164" s="91"/>
      <c r="R164" s="91"/>
      <c r="S164" s="91"/>
      <c r="T164" s="91"/>
      <c r="U164" s="91"/>
    </row>
    <row r="165" spans="1:21" s="92" customFormat="1" x14ac:dyDescent="0.25">
      <c r="A165" s="91"/>
      <c r="B165" s="128"/>
      <c r="D165" s="128"/>
      <c r="N165" s="91"/>
      <c r="O165" s="91"/>
      <c r="P165" s="91"/>
      <c r="Q165" s="91"/>
      <c r="R165" s="91"/>
      <c r="S165" s="91"/>
      <c r="T165" s="91"/>
      <c r="U165" s="91"/>
    </row>
    <row r="166" spans="1:21" s="92" customFormat="1" x14ac:dyDescent="0.25">
      <c r="A166" s="91"/>
      <c r="B166" s="128"/>
      <c r="D166" s="128"/>
      <c r="N166" s="91"/>
      <c r="O166" s="91"/>
      <c r="P166" s="91"/>
      <c r="Q166" s="91"/>
      <c r="R166" s="91"/>
      <c r="S166" s="91"/>
      <c r="T166" s="91"/>
      <c r="U166" s="91"/>
    </row>
    <row r="167" spans="1:21" s="92" customFormat="1" x14ac:dyDescent="0.25">
      <c r="A167" s="91"/>
      <c r="B167" s="128"/>
      <c r="D167" s="128"/>
      <c r="N167" s="91"/>
      <c r="O167" s="91"/>
      <c r="P167" s="91"/>
      <c r="Q167" s="91"/>
      <c r="R167" s="91"/>
      <c r="S167" s="91"/>
      <c r="T167" s="91"/>
      <c r="U167" s="91"/>
    </row>
    <row r="168" spans="1:21" s="92" customFormat="1" x14ac:dyDescent="0.25">
      <c r="A168" s="91"/>
      <c r="B168" s="128"/>
      <c r="D168" s="128"/>
      <c r="N168" s="91"/>
      <c r="O168" s="91"/>
      <c r="P168" s="91"/>
      <c r="Q168" s="91"/>
      <c r="R168" s="91"/>
      <c r="S168" s="91"/>
      <c r="T168" s="91"/>
      <c r="U168" s="91"/>
    </row>
    <row r="169" spans="1:21" s="92" customFormat="1" x14ac:dyDescent="0.25">
      <c r="A169" s="91"/>
      <c r="B169" s="128"/>
      <c r="D169" s="128"/>
      <c r="N169" s="91"/>
      <c r="O169" s="91"/>
      <c r="P169" s="91"/>
      <c r="Q169" s="91"/>
      <c r="R169" s="91"/>
      <c r="S169" s="91"/>
      <c r="T169" s="91"/>
      <c r="U169" s="91"/>
    </row>
    <row r="170" spans="1:21" s="92" customFormat="1" x14ac:dyDescent="0.25">
      <c r="A170" s="91"/>
      <c r="B170" s="128"/>
      <c r="D170" s="128"/>
      <c r="N170" s="91"/>
      <c r="O170" s="91"/>
      <c r="P170" s="91"/>
      <c r="Q170" s="91"/>
      <c r="R170" s="91"/>
      <c r="S170" s="91"/>
      <c r="T170" s="91"/>
      <c r="U170" s="91"/>
    </row>
    <row r="171" spans="1:21" s="92" customFormat="1" x14ac:dyDescent="0.25">
      <c r="A171" s="91"/>
      <c r="B171" s="128"/>
      <c r="D171" s="128"/>
      <c r="N171" s="91"/>
      <c r="O171" s="91"/>
      <c r="P171" s="91"/>
      <c r="Q171" s="91"/>
      <c r="R171" s="91"/>
      <c r="S171" s="91"/>
      <c r="T171" s="91"/>
      <c r="U171" s="91"/>
    </row>
    <row r="172" spans="1:21" s="92" customFormat="1" x14ac:dyDescent="0.25">
      <c r="A172" s="91"/>
      <c r="B172" s="128"/>
      <c r="D172" s="128"/>
      <c r="N172" s="91"/>
      <c r="O172" s="91"/>
      <c r="P172" s="91"/>
      <c r="Q172" s="91"/>
      <c r="R172" s="91"/>
      <c r="S172" s="91"/>
      <c r="T172" s="91"/>
      <c r="U172" s="91"/>
    </row>
    <row r="173" spans="1:21" s="92" customFormat="1" x14ac:dyDescent="0.25">
      <c r="A173" s="91"/>
      <c r="B173" s="128"/>
      <c r="D173" s="128"/>
      <c r="N173" s="91"/>
      <c r="O173" s="91"/>
      <c r="P173" s="91"/>
      <c r="Q173" s="91"/>
      <c r="R173" s="91"/>
      <c r="S173" s="91"/>
      <c r="T173" s="91"/>
      <c r="U173" s="91"/>
    </row>
    <row r="174" spans="1:21" s="92" customFormat="1" x14ac:dyDescent="0.25">
      <c r="A174" s="91"/>
      <c r="B174" s="128"/>
      <c r="D174" s="128"/>
      <c r="N174" s="91"/>
      <c r="O174" s="91"/>
      <c r="P174" s="91"/>
      <c r="Q174" s="91"/>
      <c r="R174" s="91"/>
      <c r="S174" s="91"/>
      <c r="T174" s="91"/>
      <c r="U174" s="91"/>
    </row>
    <row r="175" spans="1:21" s="92" customFormat="1" x14ac:dyDescent="0.25">
      <c r="A175" s="91"/>
      <c r="B175" s="128"/>
      <c r="D175" s="128"/>
      <c r="N175" s="91"/>
      <c r="O175" s="91"/>
      <c r="P175" s="91"/>
      <c r="Q175" s="91"/>
      <c r="R175" s="91"/>
      <c r="S175" s="91"/>
      <c r="T175" s="91"/>
      <c r="U175" s="91"/>
    </row>
    <row r="176" spans="1:21" s="92" customFormat="1" x14ac:dyDescent="0.25">
      <c r="A176" s="91"/>
      <c r="B176" s="128"/>
      <c r="D176" s="128"/>
      <c r="N176" s="91"/>
      <c r="O176" s="91"/>
      <c r="P176" s="91"/>
      <c r="Q176" s="91"/>
      <c r="R176" s="91"/>
      <c r="S176" s="91"/>
      <c r="T176" s="91"/>
      <c r="U176" s="91"/>
    </row>
    <row r="177" spans="1:21" s="92" customFormat="1" x14ac:dyDescent="0.25">
      <c r="A177" s="91"/>
      <c r="B177" s="128"/>
      <c r="D177" s="128"/>
      <c r="N177" s="91"/>
      <c r="O177" s="91"/>
      <c r="P177" s="91"/>
      <c r="Q177" s="91"/>
      <c r="R177" s="91"/>
      <c r="S177" s="91"/>
      <c r="T177" s="91"/>
      <c r="U177" s="91"/>
    </row>
    <row r="178" spans="1:21" s="92" customFormat="1" x14ac:dyDescent="0.25">
      <c r="A178" s="91"/>
      <c r="B178" s="128"/>
      <c r="D178" s="128"/>
      <c r="N178" s="91"/>
      <c r="O178" s="91"/>
      <c r="P178" s="91"/>
      <c r="Q178" s="91"/>
      <c r="R178" s="91"/>
      <c r="S178" s="91"/>
      <c r="T178" s="91"/>
      <c r="U178" s="91"/>
    </row>
    <row r="179" spans="1:21" s="92" customFormat="1" x14ac:dyDescent="0.25">
      <c r="A179" s="91"/>
      <c r="B179" s="128"/>
      <c r="D179" s="128"/>
      <c r="N179" s="91"/>
      <c r="O179" s="91"/>
      <c r="P179" s="91"/>
      <c r="Q179" s="91"/>
      <c r="R179" s="91"/>
      <c r="S179" s="91"/>
      <c r="T179" s="91"/>
      <c r="U179" s="91"/>
    </row>
    <row r="180" spans="1:21" s="92" customFormat="1" x14ac:dyDescent="0.25">
      <c r="A180" s="91"/>
      <c r="B180" s="128"/>
      <c r="D180" s="128"/>
      <c r="N180" s="91"/>
      <c r="O180" s="91"/>
      <c r="P180" s="91"/>
      <c r="Q180" s="91"/>
      <c r="R180" s="91"/>
      <c r="S180" s="91"/>
      <c r="T180" s="91"/>
      <c r="U180" s="91"/>
    </row>
    <row r="181" spans="1:21" s="92" customFormat="1" x14ac:dyDescent="0.25">
      <c r="A181" s="91"/>
      <c r="B181" s="128"/>
      <c r="D181" s="128"/>
      <c r="N181" s="91"/>
      <c r="O181" s="91"/>
      <c r="P181" s="91"/>
      <c r="Q181" s="91"/>
      <c r="R181" s="91"/>
      <c r="S181" s="91"/>
      <c r="T181" s="91"/>
      <c r="U181" s="91"/>
    </row>
    <row r="182" spans="1:21" s="92" customFormat="1" x14ac:dyDescent="0.25">
      <c r="A182" s="91"/>
      <c r="B182" s="128"/>
      <c r="D182" s="128"/>
      <c r="N182" s="91"/>
      <c r="O182" s="91"/>
      <c r="P182" s="91"/>
      <c r="Q182" s="91"/>
      <c r="R182" s="91"/>
      <c r="S182" s="91"/>
      <c r="T182" s="91"/>
      <c r="U182" s="91"/>
    </row>
    <row r="183" spans="1:21" s="92" customFormat="1" x14ac:dyDescent="0.25">
      <c r="A183" s="91"/>
      <c r="B183" s="128"/>
      <c r="D183" s="128"/>
      <c r="N183" s="91"/>
      <c r="O183" s="91"/>
      <c r="P183" s="91"/>
      <c r="Q183" s="91"/>
      <c r="R183" s="91"/>
      <c r="S183" s="91"/>
      <c r="T183" s="91"/>
      <c r="U183" s="91"/>
    </row>
    <row r="184" spans="1:21" s="92" customFormat="1" x14ac:dyDescent="0.25">
      <c r="A184" s="91"/>
      <c r="B184" s="128"/>
      <c r="D184" s="128"/>
      <c r="N184" s="91"/>
      <c r="O184" s="91"/>
      <c r="P184" s="91"/>
      <c r="Q184" s="91"/>
      <c r="R184" s="91"/>
      <c r="S184" s="91"/>
      <c r="T184" s="91"/>
      <c r="U184" s="91"/>
    </row>
    <row r="185" spans="1:21" s="92" customFormat="1" x14ac:dyDescent="0.25">
      <c r="A185" s="91"/>
      <c r="B185" s="128"/>
      <c r="D185" s="128"/>
      <c r="N185" s="91"/>
      <c r="O185" s="91"/>
      <c r="P185" s="91"/>
      <c r="Q185" s="91"/>
      <c r="R185" s="91"/>
      <c r="S185" s="91"/>
      <c r="T185" s="91"/>
      <c r="U185" s="91"/>
    </row>
    <row r="186" spans="1:21" s="92" customFormat="1" x14ac:dyDescent="0.25">
      <c r="A186" s="91"/>
      <c r="B186" s="128"/>
      <c r="D186" s="128"/>
      <c r="N186" s="91"/>
      <c r="O186" s="91"/>
      <c r="P186" s="91"/>
      <c r="Q186" s="91"/>
      <c r="R186" s="91"/>
      <c r="S186" s="91"/>
      <c r="T186" s="91"/>
      <c r="U186" s="91"/>
    </row>
    <row r="187" spans="1:21" s="92" customFormat="1" x14ac:dyDescent="0.25">
      <c r="A187" s="91"/>
      <c r="B187" s="128"/>
      <c r="D187" s="128"/>
      <c r="N187" s="91"/>
      <c r="O187" s="91"/>
      <c r="P187" s="91"/>
      <c r="Q187" s="91"/>
      <c r="R187" s="91"/>
      <c r="S187" s="91"/>
      <c r="T187" s="91"/>
      <c r="U187" s="91"/>
    </row>
    <row r="188" spans="1:21" s="92" customFormat="1" x14ac:dyDescent="0.25">
      <c r="A188" s="91"/>
      <c r="B188" s="128"/>
      <c r="D188" s="128"/>
      <c r="N188" s="91"/>
      <c r="O188" s="91"/>
      <c r="P188" s="91"/>
      <c r="Q188" s="91"/>
      <c r="R188" s="91"/>
      <c r="S188" s="91"/>
      <c r="T188" s="91"/>
      <c r="U188" s="91"/>
    </row>
    <row r="189" spans="1:21" s="92" customFormat="1" x14ac:dyDescent="0.25">
      <c r="A189" s="91"/>
      <c r="B189" s="128"/>
      <c r="D189" s="128"/>
      <c r="N189" s="91"/>
      <c r="O189" s="91"/>
      <c r="P189" s="91"/>
      <c r="Q189" s="91"/>
      <c r="R189" s="91"/>
      <c r="S189" s="91"/>
      <c r="T189" s="91"/>
      <c r="U189" s="91"/>
    </row>
    <row r="190" spans="1:21" s="92" customFormat="1" x14ac:dyDescent="0.25">
      <c r="A190" s="91"/>
      <c r="B190" s="128"/>
      <c r="D190" s="128"/>
      <c r="N190" s="91"/>
      <c r="O190" s="91"/>
      <c r="P190" s="91"/>
      <c r="Q190" s="91"/>
      <c r="R190" s="91"/>
      <c r="S190" s="91"/>
      <c r="T190" s="91"/>
      <c r="U190" s="91"/>
    </row>
    <row r="191" spans="1:21" s="92" customFormat="1" x14ac:dyDescent="0.25">
      <c r="A191" s="91"/>
      <c r="B191" s="128"/>
      <c r="D191" s="128"/>
      <c r="N191" s="91"/>
      <c r="O191" s="91"/>
      <c r="P191" s="91"/>
      <c r="Q191" s="91"/>
      <c r="R191" s="91"/>
      <c r="S191" s="91"/>
      <c r="T191" s="91"/>
      <c r="U191" s="91"/>
    </row>
    <row r="192" spans="1:21" s="92" customFormat="1" x14ac:dyDescent="0.25">
      <c r="A192" s="91"/>
      <c r="B192" s="128"/>
      <c r="D192" s="128"/>
      <c r="N192" s="91"/>
      <c r="O192" s="91"/>
      <c r="P192" s="91"/>
      <c r="Q192" s="91"/>
      <c r="R192" s="91"/>
      <c r="S192" s="91"/>
      <c r="T192" s="91"/>
      <c r="U192" s="91"/>
    </row>
    <row r="193" spans="1:21" s="92" customFormat="1" x14ac:dyDescent="0.25">
      <c r="A193" s="91"/>
      <c r="B193" s="128"/>
      <c r="D193" s="128"/>
      <c r="N193" s="91"/>
      <c r="O193" s="91"/>
      <c r="P193" s="91"/>
      <c r="Q193" s="91"/>
      <c r="R193" s="91"/>
      <c r="S193" s="91"/>
      <c r="T193" s="91"/>
      <c r="U193" s="91"/>
    </row>
    <row r="194" spans="1:21" s="92" customFormat="1" x14ac:dyDescent="0.25">
      <c r="A194" s="91"/>
      <c r="B194" s="128"/>
      <c r="D194" s="128"/>
      <c r="N194" s="91"/>
      <c r="O194" s="91"/>
      <c r="P194" s="91"/>
      <c r="Q194" s="91"/>
      <c r="R194" s="91"/>
      <c r="S194" s="91"/>
      <c r="T194" s="91"/>
      <c r="U194" s="91"/>
    </row>
    <row r="195" spans="1:21" s="92" customFormat="1" x14ac:dyDescent="0.25">
      <c r="A195" s="91"/>
      <c r="B195" s="128"/>
      <c r="D195" s="128"/>
      <c r="N195" s="91"/>
      <c r="O195" s="91"/>
      <c r="P195" s="91"/>
      <c r="Q195" s="91"/>
      <c r="R195" s="91"/>
      <c r="S195" s="91"/>
      <c r="T195" s="91"/>
      <c r="U195" s="91"/>
    </row>
    <row r="196" spans="1:21" s="92" customFormat="1" x14ac:dyDescent="0.25">
      <c r="A196" s="91"/>
      <c r="B196" s="128"/>
      <c r="D196" s="128"/>
      <c r="N196" s="91"/>
      <c r="O196" s="91"/>
      <c r="P196" s="91"/>
      <c r="Q196" s="91"/>
      <c r="R196" s="91"/>
      <c r="S196" s="91"/>
      <c r="T196" s="91"/>
      <c r="U196" s="91"/>
    </row>
    <row r="197" spans="1:21" s="92" customFormat="1" x14ac:dyDescent="0.25">
      <c r="A197" s="91"/>
      <c r="B197" s="128"/>
      <c r="D197" s="128"/>
      <c r="N197" s="91"/>
      <c r="O197" s="91"/>
      <c r="P197" s="91"/>
      <c r="Q197" s="91"/>
      <c r="R197" s="91"/>
      <c r="S197" s="91"/>
      <c r="T197" s="91"/>
      <c r="U197" s="91"/>
    </row>
    <row r="198" spans="1:21" s="92" customFormat="1" x14ac:dyDescent="0.25">
      <c r="A198" s="91"/>
      <c r="B198" s="128"/>
      <c r="D198" s="128"/>
      <c r="N198" s="91"/>
      <c r="O198" s="91"/>
      <c r="P198" s="91"/>
      <c r="Q198" s="91"/>
      <c r="R198" s="91"/>
      <c r="S198" s="91"/>
      <c r="T198" s="91"/>
      <c r="U198" s="91"/>
    </row>
    <row r="199" spans="1:21" s="92" customFormat="1" x14ac:dyDescent="0.25">
      <c r="A199" s="91"/>
      <c r="B199" s="128"/>
      <c r="D199" s="128"/>
      <c r="N199" s="91"/>
      <c r="O199" s="91"/>
      <c r="P199" s="91"/>
      <c r="Q199" s="91"/>
      <c r="R199" s="91"/>
      <c r="S199" s="91"/>
      <c r="T199" s="91"/>
      <c r="U199" s="91"/>
    </row>
    <row r="200" spans="1:21" s="92" customFormat="1" x14ac:dyDescent="0.25">
      <c r="A200" s="91"/>
      <c r="B200" s="128"/>
      <c r="D200" s="128"/>
      <c r="N200" s="91"/>
      <c r="O200" s="91"/>
      <c r="P200" s="91"/>
      <c r="Q200" s="91"/>
      <c r="R200" s="91"/>
      <c r="S200" s="91"/>
      <c r="T200" s="91"/>
      <c r="U200" s="91"/>
    </row>
    <row r="201" spans="1:21" s="92" customFormat="1" x14ac:dyDescent="0.25">
      <c r="A201" s="91"/>
      <c r="B201" s="128"/>
      <c r="D201" s="128"/>
      <c r="N201" s="91"/>
      <c r="O201" s="91"/>
      <c r="P201" s="91"/>
      <c r="Q201" s="91"/>
      <c r="R201" s="91"/>
      <c r="S201" s="91"/>
      <c r="T201" s="91"/>
      <c r="U201" s="91"/>
    </row>
    <row r="202" spans="1:21" s="92" customFormat="1" x14ac:dyDescent="0.25">
      <c r="A202" s="91"/>
      <c r="B202" s="128"/>
      <c r="D202" s="128"/>
      <c r="N202" s="91"/>
      <c r="O202" s="91"/>
      <c r="P202" s="91"/>
      <c r="Q202" s="91"/>
      <c r="R202" s="91"/>
      <c r="S202" s="91"/>
      <c r="T202" s="91"/>
      <c r="U202" s="91"/>
    </row>
    <row r="203" spans="1:21" s="92" customFormat="1" x14ac:dyDescent="0.25">
      <c r="A203" s="91"/>
      <c r="B203" s="128"/>
      <c r="D203" s="128"/>
      <c r="N203" s="91"/>
      <c r="O203" s="91"/>
      <c r="P203" s="91"/>
      <c r="Q203" s="91"/>
      <c r="R203" s="91"/>
      <c r="S203" s="91"/>
      <c r="T203" s="91"/>
      <c r="U203" s="91"/>
    </row>
    <row r="204" spans="1:21" s="92" customFormat="1" x14ac:dyDescent="0.25">
      <c r="A204" s="91"/>
      <c r="B204" s="128"/>
      <c r="D204" s="128"/>
      <c r="N204" s="91"/>
      <c r="O204" s="91"/>
      <c r="P204" s="91"/>
      <c r="Q204" s="91"/>
      <c r="R204" s="91"/>
      <c r="S204" s="91"/>
      <c r="T204" s="91"/>
      <c r="U204" s="91"/>
    </row>
    <row r="205" spans="1:21" s="92" customFormat="1" x14ac:dyDescent="0.25">
      <c r="A205" s="91"/>
      <c r="B205" s="128"/>
      <c r="D205" s="128"/>
      <c r="N205" s="91"/>
      <c r="O205" s="91"/>
      <c r="P205" s="91"/>
      <c r="Q205" s="91"/>
      <c r="R205" s="91"/>
      <c r="S205" s="91"/>
      <c r="T205" s="91"/>
      <c r="U205" s="91"/>
    </row>
    <row r="206" spans="1:21" s="92" customFormat="1" x14ac:dyDescent="0.25">
      <c r="A206" s="91"/>
      <c r="B206" s="128"/>
      <c r="D206" s="128"/>
      <c r="N206" s="91"/>
      <c r="O206" s="91"/>
      <c r="P206" s="91"/>
      <c r="Q206" s="91"/>
      <c r="R206" s="91"/>
      <c r="S206" s="91"/>
      <c r="T206" s="91"/>
      <c r="U206" s="91"/>
    </row>
    <row r="207" spans="1:21" s="92" customFormat="1" x14ac:dyDescent="0.25">
      <c r="A207" s="91"/>
      <c r="B207" s="128"/>
      <c r="D207" s="128"/>
      <c r="N207" s="91"/>
      <c r="O207" s="91"/>
      <c r="P207" s="91"/>
      <c r="Q207" s="91"/>
      <c r="R207" s="91"/>
      <c r="S207" s="91"/>
      <c r="T207" s="91"/>
      <c r="U207" s="91"/>
    </row>
    <row r="208" spans="1:21" s="92" customFormat="1" x14ac:dyDescent="0.25">
      <c r="A208" s="91"/>
      <c r="B208" s="128"/>
      <c r="D208" s="128"/>
      <c r="N208" s="91"/>
      <c r="O208" s="91"/>
      <c r="P208" s="91"/>
      <c r="Q208" s="91"/>
      <c r="R208" s="91"/>
      <c r="S208" s="91"/>
      <c r="T208" s="91"/>
      <c r="U208" s="91"/>
    </row>
    <row r="209" spans="1:21" s="92" customFormat="1" x14ac:dyDescent="0.25">
      <c r="A209" s="91"/>
      <c r="B209" s="128"/>
      <c r="D209" s="128"/>
      <c r="N209" s="91"/>
      <c r="O209" s="91"/>
      <c r="P209" s="91"/>
      <c r="Q209" s="91"/>
      <c r="R209" s="91"/>
      <c r="S209" s="91"/>
      <c r="T209" s="91"/>
      <c r="U209" s="91"/>
    </row>
    <row r="210" spans="1:21" s="92" customFormat="1" x14ac:dyDescent="0.25">
      <c r="A210" s="91"/>
      <c r="B210" s="128"/>
      <c r="D210" s="128"/>
      <c r="N210" s="91"/>
      <c r="O210" s="91"/>
      <c r="P210" s="91"/>
      <c r="Q210" s="91"/>
      <c r="R210" s="91"/>
      <c r="S210" s="91"/>
      <c r="T210" s="91"/>
      <c r="U210" s="91"/>
    </row>
    <row r="211" spans="1:21" s="92" customFormat="1" x14ac:dyDescent="0.25">
      <c r="A211" s="91"/>
      <c r="B211" s="128"/>
      <c r="D211" s="128"/>
      <c r="N211" s="91"/>
      <c r="O211" s="91"/>
      <c r="P211" s="91"/>
      <c r="Q211" s="91"/>
      <c r="R211" s="91"/>
      <c r="S211" s="91"/>
      <c r="T211" s="91"/>
      <c r="U211" s="91"/>
    </row>
    <row r="212" spans="1:21" s="92" customFormat="1" x14ac:dyDescent="0.25">
      <c r="A212" s="91"/>
      <c r="B212" s="128"/>
      <c r="D212" s="128"/>
      <c r="N212" s="91"/>
      <c r="O212" s="91"/>
      <c r="P212" s="91"/>
      <c r="Q212" s="91"/>
      <c r="R212" s="91"/>
      <c r="S212" s="91"/>
      <c r="T212" s="91"/>
      <c r="U212" s="91"/>
    </row>
    <row r="213" spans="1:21" s="92" customFormat="1" x14ac:dyDescent="0.25">
      <c r="A213" s="91"/>
      <c r="B213" s="128"/>
      <c r="D213" s="128"/>
      <c r="N213" s="91"/>
      <c r="O213" s="91"/>
      <c r="P213" s="91"/>
      <c r="Q213" s="91"/>
      <c r="R213" s="91"/>
      <c r="S213" s="91"/>
      <c r="T213" s="91"/>
      <c r="U213" s="91"/>
    </row>
    <row r="214" spans="1:21" s="92" customFormat="1" x14ac:dyDescent="0.25">
      <c r="A214" s="91"/>
      <c r="B214" s="128"/>
      <c r="D214" s="128"/>
      <c r="N214" s="91"/>
      <c r="O214" s="91"/>
      <c r="P214" s="91"/>
      <c r="Q214" s="91"/>
      <c r="R214" s="91"/>
      <c r="S214" s="91"/>
      <c r="T214" s="91"/>
      <c r="U214" s="91"/>
    </row>
    <row r="215" spans="1:21" s="92" customFormat="1" x14ac:dyDescent="0.25">
      <c r="A215" s="91"/>
      <c r="B215" s="128"/>
      <c r="D215" s="128"/>
      <c r="N215" s="91"/>
      <c r="O215" s="91"/>
      <c r="P215" s="91"/>
      <c r="Q215" s="91"/>
      <c r="R215" s="91"/>
      <c r="S215" s="91"/>
      <c r="T215" s="91"/>
      <c r="U215" s="91"/>
    </row>
    <row r="216" spans="1:21" s="92" customFormat="1" x14ac:dyDescent="0.25">
      <c r="A216" s="91"/>
      <c r="B216" s="128"/>
      <c r="D216" s="128"/>
      <c r="N216" s="91"/>
      <c r="O216" s="91"/>
      <c r="P216" s="91"/>
      <c r="Q216" s="91"/>
      <c r="R216" s="91"/>
      <c r="S216" s="91"/>
      <c r="T216" s="91"/>
      <c r="U216" s="91"/>
    </row>
    <row r="217" spans="1:21" s="92" customFormat="1" x14ac:dyDescent="0.25">
      <c r="A217" s="91"/>
      <c r="B217" s="128"/>
      <c r="D217" s="128"/>
      <c r="N217" s="91"/>
      <c r="O217" s="91"/>
      <c r="P217" s="91"/>
      <c r="Q217" s="91"/>
      <c r="R217" s="91"/>
      <c r="S217" s="91"/>
      <c r="T217" s="91"/>
      <c r="U217" s="91"/>
    </row>
    <row r="218" spans="1:21" s="92" customFormat="1" x14ac:dyDescent="0.25">
      <c r="A218" s="91"/>
      <c r="B218" s="128"/>
      <c r="D218" s="128"/>
      <c r="N218" s="91"/>
      <c r="O218" s="91"/>
      <c r="P218" s="91"/>
      <c r="Q218" s="91"/>
      <c r="R218" s="91"/>
      <c r="S218" s="91"/>
      <c r="T218" s="91"/>
      <c r="U218" s="91"/>
    </row>
    <row r="219" spans="1:21" s="92" customFormat="1" x14ac:dyDescent="0.25">
      <c r="A219" s="91"/>
      <c r="B219" s="128"/>
      <c r="D219" s="128"/>
      <c r="N219" s="91"/>
      <c r="O219" s="91"/>
      <c r="P219" s="91"/>
      <c r="Q219" s="91"/>
      <c r="R219" s="91"/>
      <c r="S219" s="91"/>
      <c r="T219" s="91"/>
      <c r="U219" s="91"/>
    </row>
    <row r="220" spans="1:21" s="92" customFormat="1" x14ac:dyDescent="0.25">
      <c r="A220" s="91"/>
      <c r="B220" s="128"/>
      <c r="D220" s="128"/>
      <c r="N220" s="91"/>
      <c r="O220" s="91"/>
      <c r="P220" s="91"/>
      <c r="Q220" s="91"/>
      <c r="R220" s="91"/>
      <c r="S220" s="91"/>
      <c r="T220" s="91"/>
      <c r="U220" s="91"/>
    </row>
    <row r="221" spans="1:21" s="92" customFormat="1" x14ac:dyDescent="0.25">
      <c r="A221" s="91"/>
      <c r="B221" s="128"/>
      <c r="D221" s="128"/>
      <c r="N221" s="91"/>
      <c r="O221" s="91"/>
      <c r="P221" s="91"/>
      <c r="Q221" s="91"/>
      <c r="R221" s="91"/>
      <c r="S221" s="91"/>
      <c r="T221" s="91"/>
      <c r="U221" s="91"/>
    </row>
    <row r="222" spans="1:21" s="92" customFormat="1" x14ac:dyDescent="0.25">
      <c r="A222" s="91"/>
      <c r="B222" s="128"/>
      <c r="D222" s="128"/>
      <c r="N222" s="91"/>
      <c r="O222" s="91"/>
      <c r="P222" s="91"/>
      <c r="Q222" s="91"/>
      <c r="R222" s="91"/>
      <c r="S222" s="91"/>
      <c r="T222" s="91"/>
      <c r="U222" s="91"/>
    </row>
    <row r="223" spans="1:21" s="92" customFormat="1" x14ac:dyDescent="0.25">
      <c r="A223" s="91"/>
      <c r="B223" s="128"/>
      <c r="D223" s="128"/>
      <c r="N223" s="91"/>
      <c r="O223" s="91"/>
      <c r="P223" s="91"/>
      <c r="Q223" s="91"/>
      <c r="R223" s="91"/>
      <c r="S223" s="91"/>
      <c r="T223" s="91"/>
      <c r="U223" s="91"/>
    </row>
    <row r="224" spans="1:21" s="92" customFormat="1" x14ac:dyDescent="0.25">
      <c r="A224" s="91"/>
      <c r="B224" s="128"/>
      <c r="D224" s="128"/>
      <c r="N224" s="91"/>
      <c r="O224" s="91"/>
      <c r="P224" s="91"/>
      <c r="Q224" s="91"/>
      <c r="R224" s="91"/>
      <c r="S224" s="91"/>
      <c r="T224" s="91"/>
      <c r="U224" s="91"/>
    </row>
    <row r="225" spans="1:21" s="92" customFormat="1" x14ac:dyDescent="0.25">
      <c r="A225" s="91"/>
      <c r="B225" s="128"/>
      <c r="D225" s="128"/>
      <c r="N225" s="91"/>
      <c r="O225" s="91"/>
      <c r="P225" s="91"/>
      <c r="Q225" s="91"/>
      <c r="R225" s="91"/>
      <c r="S225" s="91"/>
      <c r="T225" s="91"/>
      <c r="U225" s="91"/>
    </row>
    <row r="226" spans="1:21" s="92" customFormat="1" x14ac:dyDescent="0.25">
      <c r="A226" s="91"/>
      <c r="B226" s="128"/>
      <c r="D226" s="128"/>
      <c r="N226" s="91"/>
      <c r="O226" s="91"/>
      <c r="P226" s="91"/>
      <c r="Q226" s="91"/>
      <c r="R226" s="91"/>
      <c r="S226" s="91"/>
      <c r="T226" s="91"/>
      <c r="U226" s="91"/>
    </row>
    <row r="227" spans="1:21" s="92" customFormat="1" x14ac:dyDescent="0.25">
      <c r="A227" s="91"/>
      <c r="B227" s="128"/>
      <c r="D227" s="128"/>
      <c r="N227" s="91"/>
      <c r="O227" s="91"/>
      <c r="P227" s="91"/>
      <c r="Q227" s="91"/>
      <c r="R227" s="91"/>
      <c r="S227" s="91"/>
      <c r="T227" s="91"/>
      <c r="U227" s="91"/>
    </row>
    <row r="228" spans="1:21" s="92" customFormat="1" x14ac:dyDescent="0.25">
      <c r="A228" s="91"/>
      <c r="B228" s="128"/>
      <c r="D228" s="128"/>
      <c r="N228" s="91"/>
      <c r="O228" s="91"/>
      <c r="P228" s="91"/>
      <c r="Q228" s="91"/>
      <c r="R228" s="91"/>
      <c r="S228" s="91"/>
      <c r="T228" s="91"/>
      <c r="U228" s="91"/>
    </row>
    <row r="229" spans="1:21" s="92" customFormat="1" x14ac:dyDescent="0.25">
      <c r="A229" s="91"/>
      <c r="B229" s="128"/>
      <c r="D229" s="128"/>
      <c r="N229" s="91"/>
      <c r="O229" s="91"/>
      <c r="P229" s="91"/>
      <c r="Q229" s="91"/>
      <c r="R229" s="91"/>
      <c r="S229" s="91"/>
      <c r="T229" s="91"/>
      <c r="U229" s="91"/>
    </row>
    <row r="230" spans="1:21" s="92" customFormat="1" x14ac:dyDescent="0.25">
      <c r="A230" s="91"/>
      <c r="B230" s="128"/>
      <c r="D230" s="128"/>
      <c r="N230" s="91"/>
      <c r="O230" s="91"/>
      <c r="P230" s="91"/>
      <c r="Q230" s="91"/>
      <c r="R230" s="91"/>
      <c r="S230" s="91"/>
      <c r="T230" s="91"/>
      <c r="U230" s="91"/>
    </row>
    <row r="231" spans="1:21" s="92" customFormat="1" x14ac:dyDescent="0.25">
      <c r="A231" s="91"/>
      <c r="B231" s="128"/>
      <c r="D231" s="128"/>
      <c r="N231" s="91"/>
      <c r="O231" s="91"/>
      <c r="P231" s="91"/>
      <c r="Q231" s="91"/>
      <c r="R231" s="91"/>
      <c r="S231" s="91"/>
      <c r="T231" s="91"/>
      <c r="U231" s="91"/>
    </row>
    <row r="232" spans="1:21" s="92" customFormat="1" x14ac:dyDescent="0.25">
      <c r="A232" s="91"/>
      <c r="B232" s="128"/>
      <c r="D232" s="128"/>
      <c r="N232" s="91"/>
      <c r="O232" s="91"/>
      <c r="P232" s="91"/>
      <c r="Q232" s="91"/>
      <c r="R232" s="91"/>
      <c r="S232" s="91"/>
      <c r="T232" s="91"/>
      <c r="U232" s="91"/>
    </row>
    <row r="233" spans="1:21" s="92" customFormat="1" x14ac:dyDescent="0.25">
      <c r="A233" s="91"/>
      <c r="B233" s="128"/>
      <c r="D233" s="128"/>
      <c r="N233" s="91"/>
      <c r="O233" s="91"/>
      <c r="P233" s="91"/>
      <c r="Q233" s="91"/>
      <c r="R233" s="91"/>
      <c r="S233" s="91"/>
      <c r="T233" s="91"/>
      <c r="U233" s="91"/>
    </row>
    <row r="234" spans="1:21" s="92" customFormat="1" x14ac:dyDescent="0.25">
      <c r="A234" s="91"/>
      <c r="B234" s="128"/>
      <c r="D234" s="128"/>
      <c r="N234" s="91"/>
      <c r="O234" s="91"/>
      <c r="P234" s="91"/>
      <c r="Q234" s="91"/>
      <c r="R234" s="91"/>
      <c r="S234" s="91"/>
      <c r="T234" s="91"/>
      <c r="U234" s="91"/>
    </row>
    <row r="235" spans="1:21" s="92" customFormat="1" x14ac:dyDescent="0.25">
      <c r="A235" s="91"/>
      <c r="B235" s="128"/>
      <c r="D235" s="128"/>
      <c r="N235" s="91"/>
      <c r="O235" s="91"/>
      <c r="P235" s="91"/>
      <c r="Q235" s="91"/>
      <c r="R235" s="91"/>
      <c r="S235" s="91"/>
      <c r="T235" s="91"/>
      <c r="U235" s="91"/>
    </row>
    <row r="236" spans="1:21" s="92" customFormat="1" x14ac:dyDescent="0.25">
      <c r="A236" s="91"/>
      <c r="B236" s="128"/>
      <c r="D236" s="128"/>
      <c r="N236" s="91"/>
      <c r="O236" s="91"/>
      <c r="P236" s="91"/>
      <c r="Q236" s="91"/>
      <c r="R236" s="91"/>
      <c r="S236" s="91"/>
      <c r="T236" s="91"/>
      <c r="U236" s="91"/>
    </row>
    <row r="237" spans="1:21" s="92" customFormat="1" x14ac:dyDescent="0.25">
      <c r="A237" s="91"/>
      <c r="B237" s="128"/>
      <c r="D237" s="128"/>
      <c r="N237" s="91"/>
      <c r="O237" s="91"/>
      <c r="P237" s="91"/>
      <c r="Q237" s="91"/>
      <c r="R237" s="91"/>
      <c r="S237" s="91"/>
      <c r="T237" s="91"/>
      <c r="U237" s="91"/>
    </row>
    <row r="238" spans="1:21" s="92" customFormat="1" x14ac:dyDescent="0.25">
      <c r="A238" s="91"/>
      <c r="B238" s="128"/>
      <c r="D238" s="128"/>
      <c r="N238" s="91"/>
      <c r="O238" s="91"/>
      <c r="P238" s="91"/>
      <c r="Q238" s="91"/>
      <c r="R238" s="91"/>
      <c r="S238" s="91"/>
      <c r="T238" s="91"/>
      <c r="U238" s="91"/>
    </row>
    <row r="239" spans="1:21" s="92" customFormat="1" x14ac:dyDescent="0.25">
      <c r="A239" s="91"/>
      <c r="B239" s="128"/>
      <c r="D239" s="128"/>
      <c r="N239" s="91"/>
      <c r="O239" s="91"/>
      <c r="P239" s="91"/>
      <c r="Q239" s="91"/>
      <c r="R239" s="91"/>
      <c r="S239" s="91"/>
      <c r="T239" s="91"/>
      <c r="U239" s="91"/>
    </row>
    <row r="240" spans="1:21" s="92" customFormat="1" x14ac:dyDescent="0.25">
      <c r="A240" s="91"/>
      <c r="B240" s="128"/>
      <c r="D240" s="128"/>
      <c r="N240" s="91"/>
      <c r="O240" s="91"/>
      <c r="P240" s="91"/>
      <c r="Q240" s="91"/>
      <c r="R240" s="91"/>
      <c r="S240" s="91"/>
      <c r="T240" s="91"/>
      <c r="U240" s="91"/>
    </row>
    <row r="241" spans="1:21" s="92" customFormat="1" x14ac:dyDescent="0.25">
      <c r="A241" s="91"/>
      <c r="B241" s="128"/>
      <c r="D241" s="128"/>
      <c r="N241" s="91"/>
      <c r="O241" s="91"/>
      <c r="P241" s="91"/>
      <c r="Q241" s="91"/>
      <c r="R241" s="91"/>
      <c r="S241" s="91"/>
      <c r="T241" s="91"/>
      <c r="U241" s="91"/>
    </row>
    <row r="242" spans="1:21" s="92" customFormat="1" x14ac:dyDescent="0.25">
      <c r="A242" s="91"/>
      <c r="B242" s="128"/>
      <c r="D242" s="128"/>
      <c r="N242" s="91"/>
      <c r="O242" s="91"/>
      <c r="P242" s="91"/>
      <c r="Q242" s="91"/>
      <c r="R242" s="91"/>
      <c r="S242" s="91"/>
      <c r="T242" s="91"/>
      <c r="U242" s="91"/>
    </row>
    <row r="243" spans="1:21" s="92" customFormat="1" x14ac:dyDescent="0.25">
      <c r="A243" s="91"/>
      <c r="B243" s="128"/>
      <c r="D243" s="128"/>
      <c r="N243" s="91"/>
      <c r="O243" s="91"/>
      <c r="P243" s="91"/>
      <c r="Q243" s="91"/>
      <c r="R243" s="91"/>
      <c r="S243" s="91"/>
      <c r="T243" s="91"/>
      <c r="U243" s="91"/>
    </row>
    <row r="244" spans="1:21" s="92" customFormat="1" x14ac:dyDescent="0.25">
      <c r="A244" s="91"/>
      <c r="B244" s="128"/>
      <c r="D244" s="128"/>
      <c r="N244" s="91"/>
      <c r="O244" s="91"/>
      <c r="P244" s="91"/>
      <c r="Q244" s="91"/>
      <c r="R244" s="91"/>
      <c r="S244" s="91"/>
      <c r="T244" s="91"/>
      <c r="U244" s="91"/>
    </row>
    <row r="245" spans="1:21" s="92" customFormat="1" x14ac:dyDescent="0.25">
      <c r="A245" s="91"/>
      <c r="B245" s="128"/>
      <c r="D245" s="128"/>
      <c r="N245" s="91"/>
      <c r="O245" s="91"/>
      <c r="P245" s="91"/>
      <c r="Q245" s="91"/>
      <c r="R245" s="91"/>
      <c r="S245" s="91"/>
      <c r="T245" s="91"/>
      <c r="U245" s="91"/>
    </row>
    <row r="246" spans="1:21" s="92" customFormat="1" x14ac:dyDescent="0.25">
      <c r="A246" s="91"/>
      <c r="B246" s="128"/>
      <c r="D246" s="128"/>
      <c r="N246" s="91"/>
      <c r="O246" s="91"/>
      <c r="P246" s="91"/>
      <c r="Q246" s="91"/>
      <c r="R246" s="91"/>
      <c r="S246" s="91"/>
      <c r="T246" s="91"/>
      <c r="U246" s="91"/>
    </row>
    <row r="247" spans="1:21" s="92" customFormat="1" x14ac:dyDescent="0.25">
      <c r="A247" s="91"/>
      <c r="B247" s="128"/>
      <c r="D247" s="128"/>
      <c r="N247" s="91"/>
      <c r="O247" s="91"/>
      <c r="P247" s="91"/>
      <c r="Q247" s="91"/>
      <c r="R247" s="91"/>
      <c r="S247" s="91"/>
      <c r="T247" s="91"/>
      <c r="U247" s="91"/>
    </row>
    <row r="248" spans="1:21" s="92" customFormat="1" x14ac:dyDescent="0.25">
      <c r="A248" s="91"/>
      <c r="B248" s="128"/>
      <c r="D248" s="128"/>
      <c r="N248" s="91"/>
      <c r="O248" s="91"/>
      <c r="P248" s="91"/>
      <c r="Q248" s="91"/>
      <c r="R248" s="91"/>
      <c r="S248" s="91"/>
      <c r="T248" s="91"/>
      <c r="U248" s="91"/>
    </row>
    <row r="249" spans="1:21" s="92" customFormat="1" x14ac:dyDescent="0.25">
      <c r="A249" s="91"/>
      <c r="B249" s="128"/>
      <c r="D249" s="128"/>
      <c r="N249" s="91"/>
      <c r="O249" s="91"/>
      <c r="P249" s="91"/>
      <c r="Q249" s="91"/>
      <c r="R249" s="91"/>
      <c r="S249" s="91"/>
      <c r="T249" s="91"/>
      <c r="U249" s="91"/>
    </row>
    <row r="250" spans="1:21" s="92" customFormat="1" x14ac:dyDescent="0.25">
      <c r="A250" s="91"/>
      <c r="B250" s="128"/>
      <c r="D250" s="128"/>
      <c r="N250" s="91"/>
      <c r="O250" s="91"/>
      <c r="P250" s="91"/>
      <c r="Q250" s="91"/>
      <c r="R250" s="91"/>
      <c r="S250" s="91"/>
      <c r="T250" s="91"/>
      <c r="U250" s="91"/>
    </row>
    <row r="251" spans="1:21" s="92" customFormat="1" x14ac:dyDescent="0.25">
      <c r="A251" s="91"/>
      <c r="B251" s="128"/>
      <c r="D251" s="128"/>
      <c r="N251" s="91"/>
      <c r="O251" s="91"/>
      <c r="P251" s="91"/>
      <c r="Q251" s="91"/>
      <c r="R251" s="91"/>
      <c r="S251" s="91"/>
      <c r="T251" s="91"/>
      <c r="U251" s="91"/>
    </row>
    <row r="252" spans="1:21" s="92" customFormat="1" x14ac:dyDescent="0.25">
      <c r="A252" s="91"/>
      <c r="B252" s="128"/>
      <c r="D252" s="128"/>
      <c r="N252" s="91"/>
      <c r="O252" s="91"/>
      <c r="P252" s="91"/>
      <c r="Q252" s="91"/>
      <c r="R252" s="91"/>
      <c r="S252" s="91"/>
      <c r="T252" s="91"/>
      <c r="U252" s="91"/>
    </row>
    <row r="253" spans="1:21" s="92" customFormat="1" x14ac:dyDescent="0.25">
      <c r="A253" s="91"/>
      <c r="B253" s="128"/>
      <c r="D253" s="128"/>
      <c r="N253" s="91"/>
      <c r="O253" s="91"/>
      <c r="P253" s="91"/>
      <c r="Q253" s="91"/>
      <c r="R253" s="91"/>
      <c r="S253" s="91"/>
      <c r="T253" s="91"/>
      <c r="U253" s="91"/>
    </row>
    <row r="254" spans="1:21" s="92" customFormat="1" x14ac:dyDescent="0.25">
      <c r="A254" s="91"/>
      <c r="B254" s="128"/>
      <c r="D254" s="128"/>
      <c r="N254" s="91"/>
      <c r="O254" s="91"/>
      <c r="P254" s="91"/>
      <c r="Q254" s="91"/>
      <c r="R254" s="91"/>
      <c r="S254" s="91"/>
      <c r="T254" s="91"/>
      <c r="U254" s="91"/>
    </row>
    <row r="255" spans="1:21" s="92" customFormat="1" x14ac:dyDescent="0.25">
      <c r="A255" s="91"/>
      <c r="B255" s="128"/>
      <c r="D255" s="128"/>
      <c r="N255" s="91"/>
      <c r="O255" s="91"/>
      <c r="P255" s="91"/>
      <c r="Q255" s="91"/>
      <c r="R255" s="91"/>
      <c r="S255" s="91"/>
      <c r="T255" s="91"/>
      <c r="U255" s="91"/>
    </row>
    <row r="256" spans="1:21" s="92" customFormat="1" x14ac:dyDescent="0.25">
      <c r="A256" s="91"/>
      <c r="B256" s="128"/>
      <c r="D256" s="128"/>
      <c r="N256" s="91"/>
      <c r="O256" s="91"/>
      <c r="P256" s="91"/>
      <c r="Q256" s="91"/>
      <c r="R256" s="91"/>
      <c r="S256" s="91"/>
      <c r="T256" s="91"/>
      <c r="U256" s="91"/>
    </row>
    <row r="257" spans="1:21" s="92" customFormat="1" x14ac:dyDescent="0.25">
      <c r="A257" s="91"/>
      <c r="B257" s="128"/>
      <c r="D257" s="128"/>
      <c r="N257" s="91"/>
      <c r="O257" s="91"/>
      <c r="P257" s="91"/>
      <c r="Q257" s="91"/>
      <c r="R257" s="91"/>
      <c r="S257" s="91"/>
      <c r="T257" s="91"/>
      <c r="U257" s="91"/>
    </row>
    <row r="258" spans="1:21" s="92" customFormat="1" x14ac:dyDescent="0.25">
      <c r="A258" s="91"/>
      <c r="B258" s="128"/>
      <c r="D258" s="128"/>
      <c r="N258" s="91"/>
      <c r="O258" s="91"/>
      <c r="P258" s="91"/>
      <c r="Q258" s="91"/>
      <c r="R258" s="91"/>
      <c r="S258" s="91"/>
      <c r="T258" s="91"/>
      <c r="U258" s="91"/>
    </row>
    <row r="259" spans="1:21" s="92" customFormat="1" x14ac:dyDescent="0.25">
      <c r="A259" s="91"/>
      <c r="B259" s="128"/>
      <c r="D259" s="128"/>
      <c r="N259" s="91"/>
      <c r="O259" s="91"/>
      <c r="P259" s="91"/>
      <c r="Q259" s="91"/>
      <c r="R259" s="91"/>
      <c r="S259" s="91"/>
      <c r="T259" s="91"/>
      <c r="U259" s="91"/>
    </row>
    <row r="260" spans="1:21" s="92" customFormat="1" x14ac:dyDescent="0.25">
      <c r="A260" s="91"/>
      <c r="B260" s="128"/>
      <c r="D260" s="128"/>
      <c r="N260" s="91"/>
      <c r="O260" s="91"/>
      <c r="P260" s="91"/>
      <c r="Q260" s="91"/>
      <c r="R260" s="91"/>
      <c r="S260" s="91"/>
      <c r="T260" s="91"/>
      <c r="U260" s="91"/>
    </row>
    <row r="261" spans="1:21" s="92" customFormat="1" x14ac:dyDescent="0.25">
      <c r="A261" s="91"/>
      <c r="B261" s="128"/>
      <c r="D261" s="128"/>
      <c r="N261" s="91"/>
      <c r="O261" s="91"/>
      <c r="P261" s="91"/>
      <c r="Q261" s="91"/>
      <c r="R261" s="91"/>
      <c r="S261" s="91"/>
      <c r="T261" s="91"/>
      <c r="U261" s="91"/>
    </row>
    <row r="262" spans="1:21" s="92" customFormat="1" x14ac:dyDescent="0.25">
      <c r="A262" s="91"/>
      <c r="B262" s="128"/>
      <c r="D262" s="128"/>
      <c r="N262" s="91"/>
      <c r="O262" s="91"/>
      <c r="P262" s="91"/>
      <c r="Q262" s="91"/>
      <c r="R262" s="91"/>
      <c r="S262" s="91"/>
      <c r="T262" s="91"/>
      <c r="U262" s="91"/>
    </row>
    <row r="263" spans="1:21" s="92" customFormat="1" x14ac:dyDescent="0.25">
      <c r="A263" s="91"/>
      <c r="B263" s="128"/>
      <c r="D263" s="128"/>
      <c r="N263" s="91"/>
      <c r="O263" s="91"/>
      <c r="P263" s="91"/>
      <c r="Q263" s="91"/>
      <c r="R263" s="91"/>
      <c r="S263" s="91"/>
      <c r="T263" s="91"/>
      <c r="U263" s="91"/>
    </row>
    <row r="264" spans="1:21" s="92" customFormat="1" x14ac:dyDescent="0.25">
      <c r="A264" s="91"/>
      <c r="B264" s="128"/>
      <c r="D264" s="128"/>
      <c r="N264" s="91"/>
      <c r="O264" s="91"/>
      <c r="P264" s="91"/>
      <c r="Q264" s="91"/>
      <c r="R264" s="91"/>
      <c r="S264" s="91"/>
      <c r="T264" s="91"/>
      <c r="U264" s="91"/>
    </row>
    <row r="265" spans="1:21" s="92" customFormat="1" x14ac:dyDescent="0.25">
      <c r="A265" s="91"/>
      <c r="B265" s="128"/>
      <c r="D265" s="128"/>
      <c r="N265" s="91"/>
      <c r="O265" s="91"/>
      <c r="P265" s="91"/>
      <c r="Q265" s="91"/>
      <c r="R265" s="91"/>
      <c r="S265" s="91"/>
      <c r="T265" s="91"/>
      <c r="U265" s="91"/>
    </row>
    <row r="266" spans="1:21" s="92" customFormat="1" x14ac:dyDescent="0.25">
      <c r="A266" s="91"/>
      <c r="B266" s="128"/>
      <c r="D266" s="128"/>
      <c r="N266" s="91"/>
      <c r="O266" s="91"/>
      <c r="P266" s="91"/>
      <c r="Q266" s="91"/>
      <c r="R266" s="91"/>
      <c r="S266" s="91"/>
      <c r="T266" s="91"/>
      <c r="U266" s="91"/>
    </row>
    <row r="267" spans="1:21" s="92" customFormat="1" x14ac:dyDescent="0.25">
      <c r="A267" s="91"/>
      <c r="B267" s="128"/>
      <c r="D267" s="128"/>
      <c r="N267" s="91"/>
      <c r="O267" s="91"/>
      <c r="P267" s="91"/>
      <c r="Q267" s="91"/>
      <c r="R267" s="91"/>
      <c r="S267" s="91"/>
      <c r="T267" s="91"/>
      <c r="U267" s="91"/>
    </row>
    <row r="268" spans="1:21" s="92" customFormat="1" x14ac:dyDescent="0.25">
      <c r="A268" s="91"/>
      <c r="B268" s="128"/>
      <c r="D268" s="128"/>
      <c r="N268" s="91"/>
      <c r="O268" s="91"/>
      <c r="P268" s="91"/>
      <c r="Q268" s="91"/>
      <c r="R268" s="91"/>
      <c r="S268" s="91"/>
      <c r="T268" s="91"/>
      <c r="U268" s="91"/>
    </row>
    <row r="269" spans="1:21" s="92" customFormat="1" x14ac:dyDescent="0.25">
      <c r="A269" s="91"/>
      <c r="B269" s="128"/>
      <c r="D269" s="128"/>
      <c r="N269" s="91"/>
      <c r="O269" s="91"/>
      <c r="P269" s="91"/>
      <c r="Q269" s="91"/>
      <c r="R269" s="91"/>
      <c r="S269" s="91"/>
      <c r="T269" s="91"/>
      <c r="U269" s="91"/>
    </row>
    <row r="270" spans="1:21" s="92" customFormat="1" x14ac:dyDescent="0.25">
      <c r="A270" s="91"/>
      <c r="B270" s="128"/>
      <c r="D270" s="128"/>
      <c r="N270" s="91"/>
      <c r="O270" s="91"/>
      <c r="P270" s="91"/>
      <c r="Q270" s="91"/>
      <c r="R270" s="91"/>
      <c r="S270" s="91"/>
      <c r="T270" s="91"/>
      <c r="U270" s="91"/>
    </row>
    <row r="271" spans="1:21" s="92" customFormat="1" x14ac:dyDescent="0.25">
      <c r="A271" s="91"/>
      <c r="B271" s="128"/>
      <c r="D271" s="128"/>
      <c r="N271" s="91"/>
      <c r="O271" s="91"/>
      <c r="P271" s="91"/>
      <c r="Q271" s="91"/>
      <c r="R271" s="91"/>
      <c r="S271" s="91"/>
      <c r="T271" s="91"/>
      <c r="U271" s="91"/>
    </row>
    <row r="272" spans="1:21" s="92" customFormat="1" x14ac:dyDescent="0.25">
      <c r="A272" s="91"/>
      <c r="B272" s="128"/>
      <c r="D272" s="128"/>
      <c r="N272" s="91"/>
      <c r="O272" s="91"/>
      <c r="P272" s="91"/>
      <c r="Q272" s="91"/>
      <c r="R272" s="91"/>
      <c r="S272" s="91"/>
      <c r="T272" s="91"/>
      <c r="U272" s="91"/>
    </row>
    <row r="273" spans="1:21" s="92" customFormat="1" x14ac:dyDescent="0.25">
      <c r="A273" s="91"/>
      <c r="B273" s="128"/>
      <c r="D273" s="128"/>
      <c r="N273" s="91"/>
      <c r="O273" s="91"/>
      <c r="P273" s="91"/>
      <c r="Q273" s="91"/>
      <c r="R273" s="91"/>
      <c r="S273" s="91"/>
      <c r="T273" s="91"/>
      <c r="U273" s="91"/>
    </row>
    <row r="274" spans="1:21" s="92" customFormat="1" x14ac:dyDescent="0.25">
      <c r="A274" s="91"/>
      <c r="B274" s="128"/>
      <c r="D274" s="128"/>
      <c r="N274" s="91"/>
      <c r="O274" s="91"/>
      <c r="P274" s="91"/>
      <c r="Q274" s="91"/>
      <c r="R274" s="91"/>
      <c r="S274" s="91"/>
      <c r="T274" s="91"/>
      <c r="U274" s="91"/>
    </row>
    <row r="275" spans="1:21" s="92" customFormat="1" x14ac:dyDescent="0.25">
      <c r="A275" s="91"/>
      <c r="B275" s="128"/>
      <c r="D275" s="128"/>
      <c r="N275" s="91"/>
      <c r="O275" s="91"/>
      <c r="P275" s="91"/>
      <c r="Q275" s="91"/>
      <c r="R275" s="91"/>
      <c r="S275" s="91"/>
      <c r="T275" s="91"/>
      <c r="U275" s="91"/>
    </row>
    <row r="276" spans="1:21" s="92" customFormat="1" x14ac:dyDescent="0.25">
      <c r="A276" s="91"/>
      <c r="B276" s="128"/>
      <c r="D276" s="128"/>
      <c r="N276" s="91"/>
      <c r="O276" s="91"/>
      <c r="P276" s="91"/>
      <c r="Q276" s="91"/>
      <c r="R276" s="91"/>
      <c r="S276" s="91"/>
      <c r="T276" s="91"/>
      <c r="U276" s="91"/>
    </row>
    <row r="277" spans="1:21" s="92" customFormat="1" x14ac:dyDescent="0.25">
      <c r="A277" s="91"/>
      <c r="B277" s="128"/>
      <c r="D277" s="128"/>
      <c r="N277" s="91"/>
      <c r="O277" s="91"/>
      <c r="P277" s="91"/>
      <c r="Q277" s="91"/>
      <c r="R277" s="91"/>
      <c r="S277" s="91"/>
      <c r="T277" s="91"/>
      <c r="U277" s="91"/>
    </row>
    <row r="278" spans="1:21" s="92" customFormat="1" x14ac:dyDescent="0.25">
      <c r="A278" s="91"/>
      <c r="B278" s="128"/>
      <c r="D278" s="128"/>
      <c r="N278" s="91"/>
      <c r="O278" s="91"/>
      <c r="P278" s="91"/>
      <c r="Q278" s="91"/>
      <c r="R278" s="91"/>
      <c r="S278" s="91"/>
      <c r="T278" s="91"/>
      <c r="U278" s="91"/>
    </row>
    <row r="279" spans="1:21" s="92" customFormat="1" x14ac:dyDescent="0.25">
      <c r="A279" s="91"/>
      <c r="B279" s="128"/>
      <c r="D279" s="128"/>
      <c r="N279" s="91"/>
      <c r="O279" s="91"/>
      <c r="P279" s="91"/>
      <c r="Q279" s="91"/>
      <c r="R279" s="91"/>
      <c r="S279" s="91"/>
      <c r="T279" s="91"/>
      <c r="U279" s="91"/>
    </row>
    <row r="280" spans="1:21" s="92" customFormat="1" x14ac:dyDescent="0.25">
      <c r="A280" s="91"/>
      <c r="B280" s="128"/>
      <c r="D280" s="128"/>
      <c r="N280" s="91"/>
      <c r="O280" s="91"/>
      <c r="P280" s="91"/>
      <c r="Q280" s="91"/>
      <c r="R280" s="91"/>
      <c r="S280" s="91"/>
      <c r="T280" s="91"/>
      <c r="U280" s="91"/>
    </row>
    <row r="281" spans="1:21" s="92" customFormat="1" x14ac:dyDescent="0.25">
      <c r="A281" s="91"/>
      <c r="B281" s="128"/>
      <c r="D281" s="128"/>
      <c r="N281" s="91"/>
      <c r="O281" s="91"/>
      <c r="P281" s="91"/>
      <c r="Q281" s="91"/>
      <c r="R281" s="91"/>
      <c r="S281" s="91"/>
      <c r="T281" s="91"/>
      <c r="U281" s="91"/>
    </row>
    <row r="282" spans="1:21" s="92" customFormat="1" x14ac:dyDescent="0.25">
      <c r="A282" s="91"/>
      <c r="B282" s="128"/>
      <c r="D282" s="128"/>
      <c r="N282" s="91"/>
      <c r="O282" s="91"/>
      <c r="P282" s="91"/>
      <c r="Q282" s="91"/>
      <c r="R282" s="91"/>
      <c r="S282" s="91"/>
      <c r="T282" s="91"/>
      <c r="U282" s="91"/>
    </row>
    <row r="283" spans="1:21" s="92" customFormat="1" x14ac:dyDescent="0.25">
      <c r="A283" s="91"/>
      <c r="B283" s="128"/>
      <c r="D283" s="128"/>
      <c r="N283" s="91"/>
      <c r="O283" s="91"/>
      <c r="P283" s="91"/>
      <c r="Q283" s="91"/>
      <c r="R283" s="91"/>
      <c r="S283" s="91"/>
      <c r="T283" s="91"/>
      <c r="U283" s="91"/>
    </row>
    <row r="284" spans="1:21" s="92" customFormat="1" x14ac:dyDescent="0.25">
      <c r="A284" s="91"/>
      <c r="B284" s="128"/>
      <c r="D284" s="128"/>
      <c r="N284" s="91"/>
      <c r="O284" s="91"/>
      <c r="P284" s="91"/>
      <c r="Q284" s="91"/>
      <c r="R284" s="91"/>
      <c r="S284" s="91"/>
      <c r="T284" s="91"/>
      <c r="U284" s="91"/>
    </row>
    <row r="285" spans="1:21" s="92" customFormat="1" x14ac:dyDescent="0.25">
      <c r="A285" s="91"/>
      <c r="B285" s="128"/>
      <c r="D285" s="128"/>
      <c r="N285" s="91"/>
      <c r="O285" s="91"/>
      <c r="P285" s="91"/>
      <c r="Q285" s="91"/>
      <c r="R285" s="91"/>
      <c r="S285" s="91"/>
      <c r="T285" s="91"/>
      <c r="U285" s="91"/>
    </row>
    <row r="286" spans="1:21" s="92" customFormat="1" x14ac:dyDescent="0.25">
      <c r="A286" s="91"/>
      <c r="B286" s="128"/>
      <c r="D286" s="128"/>
      <c r="N286" s="91"/>
      <c r="O286" s="91"/>
      <c r="P286" s="91"/>
      <c r="Q286" s="91"/>
      <c r="R286" s="91"/>
      <c r="S286" s="91"/>
      <c r="T286" s="91"/>
      <c r="U286" s="91"/>
    </row>
    <row r="287" spans="1:21" s="92" customFormat="1" x14ac:dyDescent="0.25">
      <c r="A287" s="91"/>
      <c r="B287" s="128"/>
      <c r="D287" s="128"/>
      <c r="N287" s="91"/>
      <c r="O287" s="91"/>
      <c r="P287" s="91"/>
      <c r="Q287" s="91"/>
      <c r="R287" s="91"/>
      <c r="S287" s="91"/>
      <c r="T287" s="91"/>
      <c r="U287" s="91"/>
    </row>
    <row r="288" spans="1:21" s="92" customFormat="1" x14ac:dyDescent="0.25">
      <c r="A288" s="91"/>
      <c r="B288" s="128"/>
      <c r="D288" s="128"/>
      <c r="N288" s="91"/>
      <c r="O288" s="91"/>
      <c r="P288" s="91"/>
      <c r="Q288" s="91"/>
      <c r="R288" s="91"/>
      <c r="S288" s="91"/>
      <c r="T288" s="91"/>
      <c r="U288" s="91"/>
    </row>
    <row r="289" spans="1:21" s="92" customFormat="1" x14ac:dyDescent="0.25">
      <c r="A289" s="91"/>
      <c r="B289" s="128"/>
      <c r="D289" s="128"/>
      <c r="N289" s="91"/>
      <c r="O289" s="91"/>
      <c r="P289" s="91"/>
      <c r="Q289" s="91"/>
      <c r="R289" s="91"/>
      <c r="S289" s="91"/>
      <c r="T289" s="91"/>
      <c r="U289" s="91"/>
    </row>
    <row r="290" spans="1:21" s="92" customFormat="1" x14ac:dyDescent="0.25">
      <c r="A290" s="91"/>
      <c r="B290" s="128"/>
      <c r="D290" s="128"/>
      <c r="N290" s="91"/>
      <c r="O290" s="91"/>
      <c r="P290" s="91"/>
      <c r="Q290" s="91"/>
      <c r="R290" s="91"/>
      <c r="S290" s="91"/>
      <c r="T290" s="91"/>
      <c r="U290" s="91"/>
    </row>
    <row r="291" spans="1:21" s="92" customFormat="1" x14ac:dyDescent="0.25">
      <c r="A291" s="91"/>
      <c r="B291" s="128"/>
      <c r="D291" s="128"/>
      <c r="N291" s="91"/>
      <c r="O291" s="91"/>
      <c r="P291" s="91"/>
      <c r="Q291" s="91"/>
      <c r="R291" s="91"/>
      <c r="S291" s="91"/>
      <c r="T291" s="91"/>
      <c r="U291" s="91"/>
    </row>
    <row r="292" spans="1:21" s="92" customFormat="1" x14ac:dyDescent="0.25">
      <c r="A292" s="91"/>
      <c r="B292" s="128"/>
      <c r="D292" s="128"/>
      <c r="N292" s="91"/>
      <c r="O292" s="91"/>
      <c r="P292" s="91"/>
      <c r="Q292" s="91"/>
      <c r="R292" s="91"/>
      <c r="S292" s="91"/>
      <c r="T292" s="91"/>
      <c r="U292" s="91"/>
    </row>
    <row r="293" spans="1:21" s="92" customFormat="1" x14ac:dyDescent="0.25">
      <c r="A293" s="91"/>
      <c r="B293" s="128"/>
      <c r="D293" s="128"/>
      <c r="N293" s="91"/>
      <c r="O293" s="91"/>
      <c r="P293" s="91"/>
      <c r="Q293" s="91"/>
      <c r="R293" s="91"/>
      <c r="S293" s="91"/>
      <c r="T293" s="91"/>
      <c r="U293" s="91"/>
    </row>
    <row r="294" spans="1:21" s="92" customFormat="1" x14ac:dyDescent="0.25">
      <c r="A294" s="91"/>
      <c r="B294" s="128"/>
      <c r="D294" s="128"/>
      <c r="N294" s="91"/>
      <c r="O294" s="91"/>
      <c r="P294" s="91"/>
      <c r="Q294" s="91"/>
      <c r="R294" s="91"/>
      <c r="S294" s="91"/>
      <c r="T294" s="91"/>
      <c r="U294" s="91"/>
    </row>
    <row r="295" spans="1:21" s="92" customFormat="1" x14ac:dyDescent="0.25">
      <c r="A295" s="91"/>
      <c r="B295" s="128"/>
      <c r="D295" s="128"/>
      <c r="N295" s="91"/>
      <c r="O295" s="91"/>
      <c r="P295" s="91"/>
      <c r="Q295" s="91"/>
      <c r="R295" s="91"/>
      <c r="S295" s="91"/>
      <c r="T295" s="91"/>
      <c r="U295" s="91"/>
    </row>
    <row r="296" spans="1:21" s="92" customFormat="1" x14ac:dyDescent="0.25">
      <c r="A296" s="91"/>
      <c r="B296" s="128"/>
      <c r="D296" s="128"/>
      <c r="N296" s="91"/>
      <c r="O296" s="91"/>
      <c r="P296" s="91"/>
      <c r="Q296" s="91"/>
      <c r="R296" s="91"/>
      <c r="S296" s="91"/>
      <c r="T296" s="91"/>
      <c r="U296" s="91"/>
    </row>
    <row r="297" spans="1:21" s="92" customFormat="1" x14ac:dyDescent="0.25">
      <c r="A297" s="91"/>
      <c r="B297" s="128"/>
      <c r="D297" s="128"/>
      <c r="N297" s="91"/>
      <c r="O297" s="91"/>
      <c r="P297" s="91"/>
      <c r="Q297" s="91"/>
      <c r="R297" s="91"/>
      <c r="S297" s="91"/>
      <c r="T297" s="91"/>
      <c r="U297" s="91"/>
    </row>
    <row r="298" spans="1:21" s="92" customFormat="1" x14ac:dyDescent="0.25">
      <c r="A298" s="91"/>
      <c r="B298" s="128"/>
      <c r="D298" s="128"/>
      <c r="N298" s="91"/>
      <c r="O298" s="91"/>
      <c r="P298" s="91"/>
      <c r="Q298" s="91"/>
      <c r="R298" s="91"/>
      <c r="S298" s="91"/>
      <c r="T298" s="91"/>
      <c r="U298" s="91"/>
    </row>
    <row r="299" spans="1:21" s="92" customFormat="1" x14ac:dyDescent="0.25">
      <c r="A299" s="91"/>
      <c r="B299" s="128"/>
      <c r="D299" s="128"/>
      <c r="N299" s="91"/>
      <c r="O299" s="91"/>
      <c r="P299" s="91"/>
      <c r="Q299" s="91"/>
      <c r="R299" s="91"/>
      <c r="S299" s="91"/>
      <c r="T299" s="91"/>
      <c r="U299" s="91"/>
    </row>
    <row r="300" spans="1:21" s="92" customFormat="1" x14ac:dyDescent="0.25">
      <c r="A300" s="91"/>
      <c r="B300" s="128"/>
      <c r="D300" s="128"/>
      <c r="N300" s="91"/>
      <c r="O300" s="91"/>
      <c r="P300" s="91"/>
      <c r="Q300" s="91"/>
      <c r="R300" s="91"/>
      <c r="S300" s="91"/>
      <c r="T300" s="91"/>
      <c r="U300" s="91"/>
    </row>
    <row r="301" spans="1:21" s="92" customFormat="1" x14ac:dyDescent="0.25">
      <c r="A301" s="91"/>
      <c r="B301" s="128"/>
      <c r="D301" s="128"/>
      <c r="N301" s="91"/>
      <c r="O301" s="91"/>
      <c r="P301" s="91"/>
      <c r="Q301" s="91"/>
      <c r="R301" s="91"/>
      <c r="S301" s="91"/>
      <c r="T301" s="91"/>
      <c r="U301" s="91"/>
    </row>
    <row r="302" spans="1:21" s="92" customFormat="1" x14ac:dyDescent="0.25">
      <c r="A302" s="91"/>
      <c r="B302" s="128"/>
      <c r="D302" s="128"/>
      <c r="N302" s="91"/>
      <c r="O302" s="91"/>
      <c r="P302" s="91"/>
      <c r="Q302" s="91"/>
      <c r="R302" s="91"/>
      <c r="S302" s="91"/>
      <c r="T302" s="91"/>
      <c r="U302" s="91"/>
    </row>
    <row r="303" spans="1:21" s="92" customFormat="1" x14ac:dyDescent="0.25">
      <c r="A303" s="91"/>
      <c r="B303" s="128"/>
      <c r="D303" s="128"/>
      <c r="N303" s="91"/>
      <c r="O303" s="91"/>
      <c r="P303" s="91"/>
      <c r="Q303" s="91"/>
      <c r="R303" s="91"/>
      <c r="S303" s="91"/>
      <c r="T303" s="91"/>
      <c r="U303" s="91"/>
    </row>
    <row r="304" spans="1:21" s="92" customFormat="1" x14ac:dyDescent="0.25">
      <c r="A304" s="91"/>
      <c r="B304" s="128"/>
      <c r="D304" s="128"/>
      <c r="N304" s="91"/>
      <c r="O304" s="91"/>
      <c r="P304" s="91"/>
      <c r="Q304" s="91"/>
      <c r="R304" s="91"/>
      <c r="S304" s="91"/>
      <c r="T304" s="91"/>
      <c r="U304" s="91"/>
    </row>
    <row r="305" spans="1:21" s="92" customFormat="1" x14ac:dyDescent="0.25">
      <c r="A305" s="91"/>
      <c r="B305" s="128"/>
      <c r="D305" s="128"/>
      <c r="N305" s="91"/>
      <c r="O305" s="91"/>
      <c r="P305" s="91"/>
      <c r="Q305" s="91"/>
      <c r="R305" s="91"/>
      <c r="S305" s="91"/>
      <c r="T305" s="91"/>
      <c r="U305" s="91"/>
    </row>
    <row r="306" spans="1:21" s="92" customFormat="1" x14ac:dyDescent="0.25">
      <c r="A306" s="91"/>
      <c r="B306" s="128"/>
      <c r="D306" s="128"/>
      <c r="N306" s="91"/>
      <c r="O306" s="91"/>
      <c r="P306" s="91"/>
      <c r="Q306" s="91"/>
      <c r="R306" s="91"/>
      <c r="S306" s="91"/>
      <c r="T306" s="91"/>
      <c r="U306" s="91"/>
    </row>
    <row r="307" spans="1:21" s="92" customFormat="1" x14ac:dyDescent="0.25">
      <c r="A307" s="91"/>
      <c r="B307" s="128"/>
      <c r="D307" s="128"/>
      <c r="N307" s="91"/>
      <c r="O307" s="91"/>
      <c r="P307" s="91"/>
      <c r="Q307" s="91"/>
      <c r="R307" s="91"/>
      <c r="S307" s="91"/>
      <c r="T307" s="91"/>
      <c r="U307" s="91"/>
    </row>
    <row r="308" spans="1:21" s="92" customFormat="1" x14ac:dyDescent="0.25">
      <c r="A308" s="91"/>
      <c r="B308" s="128"/>
      <c r="D308" s="128"/>
      <c r="N308" s="91"/>
      <c r="O308" s="91"/>
      <c r="P308" s="91"/>
      <c r="Q308" s="91"/>
      <c r="R308" s="91"/>
      <c r="S308" s="91"/>
      <c r="T308" s="91"/>
      <c r="U308" s="91"/>
    </row>
    <row r="309" spans="1:21" s="92" customFormat="1" x14ac:dyDescent="0.25">
      <c r="A309" s="91"/>
      <c r="B309" s="128"/>
      <c r="D309" s="128"/>
      <c r="N309" s="91"/>
      <c r="O309" s="91"/>
      <c r="P309" s="91"/>
      <c r="Q309" s="91"/>
      <c r="R309" s="91"/>
      <c r="S309" s="91"/>
      <c r="T309" s="91"/>
      <c r="U309" s="91"/>
    </row>
    <row r="310" spans="1:21" s="92" customFormat="1" x14ac:dyDescent="0.25">
      <c r="A310" s="91"/>
      <c r="B310" s="128"/>
      <c r="D310" s="128"/>
      <c r="N310" s="91"/>
      <c r="O310" s="91"/>
      <c r="P310" s="91"/>
      <c r="Q310" s="91"/>
      <c r="R310" s="91"/>
      <c r="S310" s="91"/>
      <c r="T310" s="91"/>
      <c r="U310" s="91"/>
    </row>
    <row r="311" spans="1:21" s="92" customFormat="1" x14ac:dyDescent="0.25">
      <c r="A311" s="91"/>
      <c r="B311" s="128"/>
      <c r="D311" s="128"/>
      <c r="N311" s="91"/>
      <c r="O311" s="91"/>
      <c r="P311" s="91"/>
      <c r="Q311" s="91"/>
      <c r="R311" s="91"/>
      <c r="S311" s="91"/>
      <c r="T311" s="91"/>
      <c r="U311" s="91"/>
    </row>
    <row r="312" spans="1:21" s="92" customFormat="1" x14ac:dyDescent="0.25">
      <c r="A312" s="91"/>
      <c r="B312" s="128"/>
      <c r="D312" s="128"/>
      <c r="N312" s="91"/>
      <c r="O312" s="91"/>
      <c r="P312" s="91"/>
      <c r="Q312" s="91"/>
      <c r="R312" s="91"/>
      <c r="S312" s="91"/>
      <c r="T312" s="91"/>
      <c r="U312" s="91"/>
    </row>
    <row r="313" spans="1:21" s="92" customFormat="1" x14ac:dyDescent="0.25">
      <c r="A313" s="91"/>
      <c r="B313" s="91"/>
      <c r="D313" s="128"/>
      <c r="N313" s="91"/>
      <c r="O313" s="91"/>
      <c r="P313" s="91"/>
      <c r="Q313" s="91"/>
      <c r="R313" s="91"/>
      <c r="S313" s="91"/>
      <c r="T313" s="91"/>
      <c r="U313" s="91"/>
    </row>
    <row r="314" spans="1:21" s="92" customFormat="1" x14ac:dyDescent="0.25">
      <c r="A314" s="91"/>
      <c r="B314" s="91"/>
      <c r="C314" s="129"/>
      <c r="D314" s="91"/>
      <c r="N314" s="91"/>
      <c r="O314" s="91"/>
      <c r="P314" s="91"/>
      <c r="Q314" s="91"/>
      <c r="R314" s="91"/>
      <c r="S314" s="91"/>
      <c r="T314" s="91"/>
      <c r="U314" s="91"/>
    </row>
    <row r="315" spans="1:21" s="92" customFormat="1" x14ac:dyDescent="0.25">
      <c r="A315" s="91"/>
      <c r="B315" s="91"/>
      <c r="C315" s="129"/>
      <c r="D315" s="91"/>
      <c r="N315" s="91"/>
      <c r="O315" s="91"/>
      <c r="P315" s="91"/>
      <c r="Q315" s="91"/>
      <c r="R315" s="91"/>
      <c r="S315" s="91"/>
      <c r="T315" s="91"/>
      <c r="U315" s="91"/>
    </row>
    <row r="316" spans="1:21" s="92" customFormat="1" x14ac:dyDescent="0.25">
      <c r="A316" s="91"/>
      <c r="B316" s="91"/>
      <c r="C316" s="129"/>
      <c r="D316" s="91"/>
      <c r="N316" s="91"/>
      <c r="O316" s="91"/>
      <c r="P316" s="91"/>
      <c r="Q316" s="91"/>
      <c r="R316" s="91"/>
      <c r="S316" s="91"/>
      <c r="T316" s="91"/>
      <c r="U316" s="91"/>
    </row>
    <row r="317" spans="1:21" s="92" customFormat="1" x14ac:dyDescent="0.25">
      <c r="A317" s="91"/>
      <c r="B317" s="91"/>
      <c r="C317" s="129"/>
      <c r="D317" s="91"/>
      <c r="N317" s="91"/>
      <c r="O317" s="91"/>
      <c r="P317" s="91"/>
      <c r="Q317" s="91"/>
      <c r="R317" s="91"/>
      <c r="S317" s="91"/>
      <c r="T317" s="91"/>
      <c r="U317" s="91"/>
    </row>
  </sheetData>
  <mergeCells count="8">
    <mergeCell ref="B1:L1"/>
    <mergeCell ref="M2:M27"/>
    <mergeCell ref="N2:P27"/>
    <mergeCell ref="C3:L3"/>
    <mergeCell ref="C10:L10"/>
    <mergeCell ref="C20:L20"/>
    <mergeCell ref="B23:C23"/>
    <mergeCell ref="D23:E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0CFB-5940-40D6-8355-0443118C7C1B}">
  <dimension ref="A1:D24"/>
  <sheetViews>
    <sheetView zoomScale="125" zoomScaleNormal="125" workbookViewId="0">
      <selection activeCell="A3" sqref="A3"/>
    </sheetView>
  </sheetViews>
  <sheetFormatPr defaultRowHeight="15" x14ac:dyDescent="0.25"/>
  <cols>
    <col min="1" max="1" width="40.140625" style="2" customWidth="1"/>
    <col min="2" max="2" width="17.28515625" style="5" customWidth="1"/>
    <col min="3" max="3" width="49.42578125" style="2" customWidth="1"/>
    <col min="4" max="4" width="1.7109375" style="2" customWidth="1"/>
    <col min="5" max="16384" width="9.140625" style="2"/>
  </cols>
  <sheetData>
    <row r="1" spans="1:4" ht="18" customHeight="1" x14ac:dyDescent="0.25">
      <c r="A1" s="13" t="s">
        <v>34</v>
      </c>
      <c r="B1" s="285"/>
      <c r="C1" s="285"/>
      <c r="D1" s="286"/>
    </row>
    <row r="2" spans="1:4" ht="18" customHeight="1" x14ac:dyDescent="0.25">
      <c r="A2" s="14" t="s">
        <v>91</v>
      </c>
      <c r="B2" s="45"/>
      <c r="C2" s="14"/>
      <c r="D2" s="287"/>
    </row>
    <row r="3" spans="1:4" ht="18" customHeight="1" x14ac:dyDescent="0.3">
      <c r="A3" s="14"/>
      <c r="B3" s="45"/>
      <c r="C3" s="37"/>
      <c r="D3" s="287"/>
    </row>
    <row r="4" spans="1:4" ht="18" customHeight="1" x14ac:dyDescent="0.25">
      <c r="A4" s="14"/>
      <c r="B4" s="45"/>
      <c r="C4" s="14"/>
      <c r="D4" s="287"/>
    </row>
    <row r="5" spans="1:4" ht="18" customHeight="1" x14ac:dyDescent="0.25">
      <c r="A5" s="14"/>
      <c r="B5" s="45"/>
      <c r="C5" s="14"/>
      <c r="D5" s="287"/>
    </row>
    <row r="6" spans="1:4" ht="18" customHeight="1" x14ac:dyDescent="0.25">
      <c r="A6" s="14"/>
      <c r="B6" s="45"/>
      <c r="C6" s="14"/>
      <c r="D6" s="287"/>
    </row>
    <row r="7" spans="1:4" ht="18" customHeight="1" x14ac:dyDescent="0.25">
      <c r="A7" s="13" t="s">
        <v>119</v>
      </c>
      <c r="B7" s="289"/>
      <c r="C7" s="289"/>
      <c r="D7" s="287"/>
    </row>
    <row r="8" spans="1:4" ht="18" customHeight="1" x14ac:dyDescent="0.25">
      <c r="A8" s="14" t="s">
        <v>35</v>
      </c>
      <c r="B8" s="44"/>
      <c r="C8" s="52"/>
      <c r="D8" s="287"/>
    </row>
    <row r="9" spans="1:4" ht="18" customHeight="1" x14ac:dyDescent="0.25">
      <c r="A9" s="14" t="s">
        <v>36</v>
      </c>
      <c r="B9" s="44"/>
      <c r="C9" s="14"/>
      <c r="D9" s="287"/>
    </row>
    <row r="10" spans="1:4" ht="18" customHeight="1" x14ac:dyDescent="0.25">
      <c r="A10" s="14"/>
      <c r="B10" s="44"/>
      <c r="C10" s="14"/>
      <c r="D10" s="287"/>
    </row>
    <row r="11" spans="1:4" ht="18" customHeight="1" x14ac:dyDescent="0.25">
      <c r="A11" s="14"/>
      <c r="B11" s="44"/>
      <c r="C11" s="52"/>
      <c r="D11" s="287"/>
    </row>
    <row r="12" spans="1:4" ht="18" customHeight="1" x14ac:dyDescent="0.25">
      <c r="A12" s="14"/>
      <c r="B12" s="44"/>
      <c r="C12" s="14"/>
      <c r="D12" s="287"/>
    </row>
    <row r="13" spans="1:4" ht="18" customHeight="1" x14ac:dyDescent="0.25">
      <c r="A13" s="14"/>
      <c r="B13" s="44"/>
      <c r="C13" s="14"/>
      <c r="D13" s="287"/>
    </row>
    <row r="14" spans="1:4" ht="18" customHeight="1" x14ac:dyDescent="0.25">
      <c r="A14" s="14"/>
      <c r="B14" s="44"/>
      <c r="C14" s="14"/>
      <c r="D14" s="287"/>
    </row>
    <row r="15" spans="1:4" ht="18" customHeight="1" x14ac:dyDescent="0.25">
      <c r="A15" s="14"/>
      <c r="B15" s="44"/>
      <c r="C15" s="14"/>
      <c r="D15" s="287"/>
    </row>
    <row r="16" spans="1:4" ht="18" customHeight="1" x14ac:dyDescent="0.25">
      <c r="A16" s="14"/>
      <c r="B16" s="44"/>
      <c r="C16" s="14"/>
      <c r="D16" s="287"/>
    </row>
    <row r="17" spans="1:4" ht="18" customHeight="1" x14ac:dyDescent="0.25">
      <c r="A17" s="14"/>
      <c r="B17" s="44"/>
      <c r="C17" s="14"/>
      <c r="D17" s="287"/>
    </row>
    <row r="18" spans="1:4" ht="18" customHeight="1" x14ac:dyDescent="0.25">
      <c r="A18" s="14"/>
      <c r="B18" s="44"/>
      <c r="C18" s="14"/>
      <c r="D18" s="287"/>
    </row>
    <row r="19" spans="1:4" ht="18" customHeight="1" x14ac:dyDescent="0.25">
      <c r="A19" s="14"/>
      <c r="B19" s="44"/>
      <c r="C19" s="14"/>
      <c r="D19" s="287"/>
    </row>
    <row r="20" spans="1:4" ht="20.100000000000001" customHeight="1" x14ac:dyDescent="0.25">
      <c r="A20" s="30" t="s">
        <v>37</v>
      </c>
      <c r="B20" s="38">
        <f>SUM(B2:B6)</f>
        <v>0</v>
      </c>
      <c r="C20" s="290"/>
      <c r="D20" s="287"/>
    </row>
    <row r="21" spans="1:4" ht="20.100000000000001" customHeight="1" x14ac:dyDescent="0.25">
      <c r="A21" s="30" t="s">
        <v>38</v>
      </c>
      <c r="B21" s="43">
        <f>SUM(B8:B19)</f>
        <v>0</v>
      </c>
      <c r="C21" s="290"/>
      <c r="D21" s="287"/>
    </row>
    <row r="22" spans="1:4" ht="20.100000000000001" customHeight="1" x14ac:dyDescent="0.25">
      <c r="A22" s="50" t="s">
        <v>102</v>
      </c>
      <c r="B22" s="51">
        <f>B20-B21</f>
        <v>0</v>
      </c>
      <c r="C22" s="291"/>
      <c r="D22" s="288"/>
    </row>
    <row r="23" spans="1:4" ht="20.100000000000001" customHeight="1" x14ac:dyDescent="0.25">
      <c r="A23" s="50" t="s">
        <v>104</v>
      </c>
      <c r="B23" s="64" t="e">
        <f>B21/B20</f>
        <v>#DIV/0!</v>
      </c>
      <c r="C23" s="63"/>
      <c r="D23" s="62"/>
    </row>
    <row r="24" spans="1:4" ht="9.9499999999999993" customHeight="1" x14ac:dyDescent="0.25">
      <c r="A24" s="22"/>
      <c r="B24" s="22"/>
      <c r="C24" s="22"/>
      <c r="D24" s="22"/>
    </row>
  </sheetData>
  <mergeCells count="4">
    <mergeCell ref="B1:C1"/>
    <mergeCell ref="D1:D22"/>
    <mergeCell ref="B7:C7"/>
    <mergeCell ref="C20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Portfolio</vt:lpstr>
      <vt:lpstr>Main Portfolio Tracker</vt:lpstr>
      <vt:lpstr>MSTE Buys</vt:lpstr>
      <vt:lpstr>RRSP's &amp; LIRA</vt:lpstr>
      <vt:lpstr>RRSPs &amp; LIRA Tracker</vt:lpstr>
      <vt:lpstr>BLANK Portfolio</vt:lpstr>
      <vt:lpstr>BLANK Portfolio#2</vt:lpstr>
      <vt:lpstr>BLANK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2026-06-27T16:32:53Z</dcterms:modified>
</cp:coreProperties>
</file>